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fs1\housers\jbroadhe\Desktop\HPC - HIC\HPC\"/>
    </mc:Choice>
  </mc:AlternateContent>
  <xr:revisionPtr revIDLastSave="0" documentId="13_ncr:1_{FE5326A6-F23F-40D5-A8EA-CE012AC69644}" xr6:coauthVersionLast="45" xr6:coauthVersionMax="45" xr10:uidLastSave="{00000000-0000-0000-0000-000000000000}"/>
  <bookViews>
    <workbookView xWindow="-120" yWindow="-120" windowWidth="25440" windowHeight="15390" activeTab="1" xr2:uid="{B69C231E-5F86-4DB8-96D6-B5816E80D5AF}"/>
  </bookViews>
  <sheets>
    <sheet name="Capital Budget" sheetId="2" r:id="rId1"/>
    <sheet name="profor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84" i="1"/>
  <c r="E82" i="1"/>
  <c r="E79" i="1"/>
  <c r="E78" i="1"/>
  <c r="C78" i="1"/>
  <c r="C76" i="1"/>
  <c r="D76" i="1"/>
  <c r="D74" i="1"/>
  <c r="C74" i="1"/>
  <c r="D49" i="1"/>
  <c r="E48" i="1"/>
  <c r="E47" i="1"/>
  <c r="C53" i="1"/>
  <c r="E53" i="1" s="1"/>
  <c r="C49" i="1"/>
  <c r="E49" i="1" s="1"/>
  <c r="C44" i="1"/>
  <c r="B5" i="1"/>
  <c r="B4" i="1"/>
  <c r="B3" i="1"/>
  <c r="A5" i="1"/>
  <c r="A4" i="1"/>
  <c r="B9" i="1"/>
  <c r="B10" i="1"/>
  <c r="B145" i="2"/>
  <c r="C145" i="2" s="1"/>
  <c r="B138" i="2"/>
  <c r="C138" i="2" s="1"/>
  <c r="B131" i="2"/>
  <c r="C131" i="2" s="1"/>
  <c r="B125" i="2"/>
  <c r="C125" i="2" s="1"/>
  <c r="B116" i="2"/>
  <c r="C116" i="2" s="1"/>
  <c r="B99" i="2"/>
  <c r="C99" i="2" s="1"/>
  <c r="B83" i="2"/>
  <c r="C83" i="2" s="1"/>
  <c r="B62" i="2"/>
  <c r="C62" i="2" s="1"/>
  <c r="B43" i="2"/>
  <c r="C43" i="2" s="1"/>
  <c r="B37" i="2"/>
  <c r="C37" i="2" s="1"/>
  <c r="B26" i="2"/>
  <c r="C26" i="2" s="1"/>
  <c r="B16" i="2"/>
  <c r="B11" i="1" l="1"/>
  <c r="B126" i="2"/>
  <c r="B132" i="2" s="1"/>
  <c r="B139" i="2" s="1"/>
  <c r="C16" i="2"/>
  <c r="C126" i="2" s="1"/>
  <c r="C132" i="2" s="1"/>
  <c r="E22" i="1"/>
  <c r="E23" i="1"/>
  <c r="E24" i="1"/>
  <c r="E25" i="1"/>
  <c r="E26" i="1"/>
  <c r="E27" i="1"/>
  <c r="E28" i="1"/>
  <c r="E29" i="1"/>
  <c r="E30" i="1"/>
  <c r="E31" i="1"/>
  <c r="E32" i="1"/>
  <c r="C86" i="1"/>
  <c r="D84" i="1"/>
  <c r="C83" i="1"/>
  <c r="C68" i="1"/>
  <c r="D36" i="1"/>
  <c r="E35" i="1"/>
  <c r="E34" i="1"/>
  <c r="E33" i="1"/>
  <c r="E21" i="1"/>
  <c r="E13" i="1"/>
  <c r="F15" i="1" s="1"/>
  <c r="C12" i="1"/>
  <c r="B15" i="1" s="1"/>
  <c r="E67" i="1" l="1"/>
  <c r="E66" i="1"/>
  <c r="E65" i="1"/>
  <c r="B146" i="2"/>
  <c r="C139" i="2"/>
  <c r="C146" i="2"/>
  <c r="E64" i="1"/>
  <c r="E43" i="1"/>
  <c r="E58" i="1"/>
  <c r="E68" i="1"/>
  <c r="E36" i="1"/>
  <c r="C38" i="1" s="1"/>
  <c r="E41" i="1"/>
  <c r="E60" i="1"/>
  <c r="E42" i="1"/>
  <c r="E62" i="1"/>
  <c r="E40" i="1"/>
  <c r="E57" i="1"/>
  <c r="E59" i="1"/>
  <c r="E61" i="1"/>
  <c r="E63" i="1"/>
  <c r="C51" i="1" l="1"/>
  <c r="C54" i="1" s="1"/>
  <c r="D57" i="1" s="1"/>
  <c r="C52" i="1"/>
  <c r="E52" i="1" s="1"/>
  <c r="E38" i="1"/>
  <c r="E51" i="1"/>
  <c r="D63" i="1" l="1"/>
  <c r="D64" i="1"/>
  <c r="D62" i="1"/>
  <c r="D68" i="1"/>
  <c r="D61" i="1" l="1"/>
  <c r="D65" i="1"/>
  <c r="D66" i="1"/>
  <c r="D67" i="1"/>
  <c r="E54" i="1"/>
  <c r="D58" i="1"/>
  <c r="D59" i="1"/>
  <c r="D60" i="1"/>
  <c r="C79" i="1"/>
  <c r="C82" i="1" s="1"/>
  <c r="C84" i="1"/>
  <c r="C88" i="1" l="1"/>
  <c r="C92" i="1" s="1"/>
  <c r="E12" i="1" l="1"/>
  <c r="C97" i="1" s="1"/>
  <c r="C91" i="1"/>
  <c r="C89" i="1"/>
  <c r="C90" i="1" s="1"/>
  <c r="D94" i="1"/>
  <c r="D95" i="1" s="1"/>
  <c r="D96" i="1" s="1"/>
  <c r="C94" i="1" s="1"/>
  <c r="E15" i="1" l="1"/>
  <c r="C98" i="1" s="1"/>
  <c r="C104" i="1" s="1"/>
  <c r="C93" i="1"/>
  <c r="C101" i="1"/>
  <c r="C103" i="1"/>
  <c r="C102" i="1" l="1"/>
  <c r="C105" i="1"/>
</calcChain>
</file>

<file path=xl/sharedStrings.xml><?xml version="1.0" encoding="utf-8"?>
<sst xmlns="http://schemas.openxmlformats.org/spreadsheetml/2006/main" count="301" uniqueCount="254">
  <si>
    <t>**PRELIMINARY ANALYSIS FOR DISCUSSION PURPOSES ONLY**</t>
  </si>
  <si>
    <t>Cap Rate:</t>
  </si>
  <si>
    <t>Insured Mortgage Parameters</t>
  </si>
  <si>
    <t>Required Debt Coverage Ratio:</t>
  </si>
  <si>
    <t>Requested Loan Amount:</t>
  </si>
  <si>
    <t>Secondary Financing</t>
  </si>
  <si>
    <t>Underwriting Interest Rate:</t>
  </si>
  <si>
    <t>Balance:</t>
  </si>
  <si>
    <t>Term:</t>
  </si>
  <si>
    <t>Interest Rate</t>
  </si>
  <si>
    <t>Amortization:</t>
  </si>
  <si>
    <t>Annual Debt Service:</t>
  </si>
  <si>
    <t>2nd Mtg Pmt.</t>
  </si>
  <si>
    <t xml:space="preserve"> </t>
  </si>
  <si>
    <t>Suite/Month</t>
  </si>
  <si>
    <t>Bachelor</t>
  </si>
  <si>
    <t>1 Bedroom</t>
  </si>
  <si>
    <t>2 Bedroom</t>
  </si>
  <si>
    <t>3 Bedroom</t>
  </si>
  <si>
    <t>4 Bedroom</t>
  </si>
  <si>
    <t>Total Number of Units:</t>
  </si>
  <si>
    <t>Annual Residential Income</t>
  </si>
  <si>
    <t>Other revenue:</t>
  </si>
  <si>
    <t>Misc...</t>
  </si>
  <si>
    <t>GROSS POTENTIAL INCOME</t>
  </si>
  <si>
    <t xml:space="preserve">       Less:  Vacancy &amp; Bad Debt Allowance</t>
  </si>
  <si>
    <t xml:space="preserve">EFFECTIVE GROSS INCOME </t>
  </si>
  <si>
    <t>% of EGI</t>
  </si>
  <si>
    <t>Suite/Year</t>
  </si>
  <si>
    <t xml:space="preserve">Property Taxes </t>
  </si>
  <si>
    <t>Insurance</t>
  </si>
  <si>
    <t xml:space="preserve">Utilities </t>
  </si>
  <si>
    <t>Caretaker</t>
  </si>
  <si>
    <t>Repairs &amp; Maintenance</t>
  </si>
  <si>
    <t xml:space="preserve">Management </t>
  </si>
  <si>
    <t>Administration</t>
  </si>
  <si>
    <t>Other</t>
  </si>
  <si>
    <t>NET OPERATING INCOME</t>
  </si>
  <si>
    <t>LENDING VALUE BASED ON NOI</t>
  </si>
  <si>
    <t>DCR @</t>
  </si>
  <si>
    <t>MAX. LOAN @ DCR REQUIREMENT</t>
  </si>
  <si>
    <t/>
  </si>
  <si>
    <t>REQUESTED LOAN AMOUNT</t>
  </si>
  <si>
    <t>MAX. LOAN CASHFLOW SUPPORTS</t>
  </si>
  <si>
    <t xml:space="preserve">     Annual Debt Service:</t>
  </si>
  <si>
    <t xml:space="preserve">     DCR on Max. Available Loan:</t>
  </si>
  <si>
    <t xml:space="preserve">     Loan-to-Value Ratio: (based on income value)</t>
  </si>
  <si>
    <t xml:space="preserve">     Cashflow </t>
  </si>
  <si>
    <t xml:space="preserve">     Breakeven Interest Rate (using BCHMC NOI):</t>
  </si>
  <si>
    <t>Funding Gap</t>
  </si>
  <si>
    <t xml:space="preserve">     Financing Shortfall</t>
  </si>
  <si>
    <t>Additional Debt Service required:</t>
  </si>
  <si>
    <t>TOTAL FINANCING</t>
  </si>
  <si>
    <t xml:space="preserve">     Total Loan:</t>
  </si>
  <si>
    <t xml:space="preserve">     Total Debt Service Ratio:</t>
  </si>
  <si>
    <t xml:space="preserve">     Total Loan-to-Value Ratio:</t>
  </si>
  <si>
    <t xml:space="preserve">     Total Loan-to-Cost Ratio:</t>
  </si>
  <si>
    <t xml:space="preserve">     Cash Flow After All Debt:</t>
  </si>
  <si>
    <t># of Units</t>
  </si>
  <si>
    <t>Deep Subsidy</t>
  </si>
  <si>
    <t>RGI</t>
  </si>
  <si>
    <t>Market</t>
  </si>
  <si>
    <t>Laundry</t>
  </si>
  <si>
    <t>Parking</t>
  </si>
  <si>
    <t>Society Equity  &amp; Grants:</t>
  </si>
  <si>
    <t>Typically 3.0%-5.0% of EGI</t>
  </si>
  <si>
    <t>Heating &amp; domestic hot water, electricity, water &amp; sewer, garbage removal</t>
  </si>
  <si>
    <t>Caretaker salaries, cleaning supplies</t>
  </si>
  <si>
    <t>Building &amp; ground maintenance, Salaries (wages &amp; benefits)materials/repairs, small equipment, service contracts</t>
  </si>
  <si>
    <t>Replacement Reserves</t>
  </si>
  <si>
    <t>Usually 4.0% of EGI (or $60 per unit per month)</t>
  </si>
  <si>
    <t>Marketing</t>
  </si>
  <si>
    <t>Elevator</t>
  </si>
  <si>
    <t>Antennae, cell phone tower leases</t>
  </si>
  <si>
    <t>LENDING VALUE BASED COST/APPRAISED VALUE</t>
  </si>
  <si>
    <t>MAX. LOAN @ 95% OF INCOME VAL</t>
  </si>
  <si>
    <t xml:space="preserve">     Loan-to-Cost/Loan-to-Appraised Ratio: (based on income value)</t>
  </si>
  <si>
    <t>DEEP Subsidy:</t>
  </si>
  <si>
    <t>RGI:</t>
  </si>
  <si>
    <t>Market:</t>
  </si>
  <si>
    <t>Shelter rate or Income Assistance rate</t>
  </si>
  <si>
    <t>Market rents or low end of market rents (ie. 10% below market)</t>
  </si>
  <si>
    <t>SOCIETY NAME / ORGANIZATION:</t>
  </si>
  <si>
    <t>PROJECT ADDRESS:</t>
  </si>
  <si>
    <t>PROJECT NAME:</t>
  </si>
  <si>
    <t>Business Unit</t>
  </si>
  <si>
    <t>Budget Description</t>
  </si>
  <si>
    <t>Borrower Total Budget Amount</t>
  </si>
  <si>
    <t>Budget Category Totals</t>
  </si>
  <si>
    <t>APPRAISALS/STUDIES</t>
  </si>
  <si>
    <t>Appraisal</t>
  </si>
  <si>
    <t>Market Rent Appraisal</t>
  </si>
  <si>
    <t>GST Appraisal</t>
  </si>
  <si>
    <t>Market/Feasibility Study</t>
  </si>
  <si>
    <t>Need &amp; Demand Assessment</t>
  </si>
  <si>
    <t>Traffic Study</t>
  </si>
  <si>
    <t>Total Appraisals/Studies</t>
  </si>
  <si>
    <t>ACQUISITION AND SERVICING</t>
  </si>
  <si>
    <t>Land Value</t>
  </si>
  <si>
    <t>Offsite Service Costs</t>
  </si>
  <si>
    <t>Environmental Remediation</t>
  </si>
  <si>
    <t>Property Transfer Tax</t>
  </si>
  <si>
    <t>PTT - Purchase</t>
  </si>
  <si>
    <t>PTT - Lease</t>
  </si>
  <si>
    <t>Demolition</t>
  </si>
  <si>
    <t>Mortgage Buy-out</t>
  </si>
  <si>
    <t>Total Acquisition and Servicing</t>
  </si>
  <si>
    <t>MUNICIPAL FEES</t>
  </si>
  <si>
    <t>Municipal Fees</t>
  </si>
  <si>
    <t>Building Permit</t>
  </si>
  <si>
    <t>Development Cost Charges</t>
  </si>
  <si>
    <t>Regional Development Cost</t>
  </si>
  <si>
    <t>OCP/Rezoning Application</t>
  </si>
  <si>
    <t>Subdivision Application</t>
  </si>
  <si>
    <t>Munucipal Connection Fee</t>
  </si>
  <si>
    <t>Building Grade</t>
  </si>
  <si>
    <t>Development Permit</t>
  </si>
  <si>
    <t>Total Municipal Fees</t>
  </si>
  <si>
    <t>UTILITY FEES</t>
  </si>
  <si>
    <t>Gas Connection Fees</t>
  </si>
  <si>
    <t>Hydro Connection Fees</t>
  </si>
  <si>
    <t>Cable Connection Fees</t>
  </si>
  <si>
    <t>Telephone Connection Fees</t>
  </si>
  <si>
    <t>Total Utility Fees</t>
  </si>
  <si>
    <t>DESIGN CONSULTANTS</t>
  </si>
  <si>
    <t>Architect Contract</t>
  </si>
  <si>
    <t>Arch. Cont. Sub-Consu</t>
  </si>
  <si>
    <t>Arch. Cont. Fees</t>
  </si>
  <si>
    <t>Arch. Cont. Disb.</t>
  </si>
  <si>
    <t>Structural</t>
  </si>
  <si>
    <t>Electrical</t>
  </si>
  <si>
    <t>Mechanical</t>
  </si>
  <si>
    <t>Landscape</t>
  </si>
  <si>
    <t>Building Envelope</t>
  </si>
  <si>
    <t>Code Consultant</t>
  </si>
  <si>
    <t>Civil Consultant</t>
  </si>
  <si>
    <t>Certified Professional</t>
  </si>
  <si>
    <t>Security Consultant</t>
  </si>
  <si>
    <t>Acoustic</t>
  </si>
  <si>
    <t>Kitchen Consultant</t>
  </si>
  <si>
    <t>Interior Designer</t>
  </si>
  <si>
    <t>LEED Consultant</t>
  </si>
  <si>
    <t>Total Design Consultants</t>
  </si>
  <si>
    <t>CONSULTANTS</t>
  </si>
  <si>
    <t>Development Consultant</t>
  </si>
  <si>
    <t>Development Consultant Fees</t>
  </si>
  <si>
    <t>Development Consultant Disbursements</t>
  </si>
  <si>
    <t>Dev. Consultant Extraordinary Travel</t>
  </si>
  <si>
    <t>Geotechnical</t>
  </si>
  <si>
    <t>Surveyor</t>
  </si>
  <si>
    <t>Topographical Surveyor</t>
  </si>
  <si>
    <t>Cost Consultant</t>
  </si>
  <si>
    <t>Environmental Consultant</t>
  </si>
  <si>
    <t>Hazardous Materials Consultant</t>
  </si>
  <si>
    <t>Arborist</t>
  </si>
  <si>
    <t>Service Delivery Consultant</t>
  </si>
  <si>
    <t>Fire Safety Plan</t>
  </si>
  <si>
    <t>Maintenance &amp; Renewal Plan</t>
  </si>
  <si>
    <t>Housing Inspector</t>
  </si>
  <si>
    <t>Inspector Fees</t>
  </si>
  <si>
    <t>Inspector Disbursements</t>
  </si>
  <si>
    <t>Direct Delivery</t>
  </si>
  <si>
    <t>Community Consultant</t>
  </si>
  <si>
    <t>Total Consultants</t>
  </si>
  <si>
    <t>MISCELLANEOUS SOFT COST</t>
  </si>
  <si>
    <t>Property Taxes pre IAD</t>
  </si>
  <si>
    <t>Utilities pre IAD</t>
  </si>
  <si>
    <t>Course of Construction Insurance</t>
  </si>
  <si>
    <t>Professional E&amp;O Insurance</t>
  </si>
  <si>
    <t>Society Organization Costs</t>
  </si>
  <si>
    <t>Society Legal Fees</t>
  </si>
  <si>
    <t>HIC Legal Fees</t>
  </si>
  <si>
    <t>Program Sign</t>
  </si>
  <si>
    <t>HIC Recoverable Costs</t>
  </si>
  <si>
    <t>Maintenance Costs</t>
  </si>
  <si>
    <t>Title Fees</t>
  </si>
  <si>
    <t>Security pre-construction</t>
  </si>
  <si>
    <t>HST - No rebate</t>
  </si>
  <si>
    <t>HST - Self Supply</t>
  </si>
  <si>
    <t>Total Miscellaneous Soft Cost</t>
  </si>
  <si>
    <t>CONSTRUCTION</t>
  </si>
  <si>
    <t>Construction Contract 1</t>
  </si>
  <si>
    <t>Construction Manager</t>
  </si>
  <si>
    <t>Project Manager</t>
  </si>
  <si>
    <t>Construction Manager Disbursements</t>
  </si>
  <si>
    <t>Support/Service Delivery</t>
  </si>
  <si>
    <t>Construction Costs - Self performed work</t>
  </si>
  <si>
    <t>Construction Contract 2</t>
  </si>
  <si>
    <t>Construction Contract 3</t>
  </si>
  <si>
    <t>Construction Contract 4</t>
  </si>
  <si>
    <t>Landscaping</t>
  </si>
  <si>
    <t>Unit appliances</t>
  </si>
  <si>
    <t>Common Laundry/kitchen</t>
  </si>
  <si>
    <t>Commercial Kitchen Appliances</t>
  </si>
  <si>
    <t>On-Site Security</t>
  </si>
  <si>
    <t>Building Warranty</t>
  </si>
  <si>
    <t>Total Construction</t>
  </si>
  <si>
    <t>BUILDING START-UP/COMMISSIONING</t>
  </si>
  <si>
    <t>Project Commissioning - Remobilization</t>
  </si>
  <si>
    <t>Vacancy Loss</t>
  </si>
  <si>
    <t>Common Dining/Furnishings</t>
  </si>
  <si>
    <t>Office Equipment</t>
  </si>
  <si>
    <t>Maintenance Equipment</t>
  </si>
  <si>
    <t>Support Service Equipment/Supplies</t>
  </si>
  <si>
    <t>Total Building Start-up/Commissioning</t>
  </si>
  <si>
    <t>BASE BUDGET</t>
  </si>
  <si>
    <t>CONTINGENCIES</t>
  </si>
  <si>
    <t>Construction Contingency</t>
  </si>
  <si>
    <t>Miscellaneous Contingency</t>
  </si>
  <si>
    <t>Total Contingencies</t>
  </si>
  <si>
    <t>PROJECT BUDGET</t>
  </si>
  <si>
    <t>Interest pre IAD</t>
  </si>
  <si>
    <t>Total Borrowing Costs</t>
  </si>
  <si>
    <t>GROSS PROJECT BUDGET</t>
  </si>
  <si>
    <t>DEDUCTIONS</t>
  </si>
  <si>
    <t>Land Equity</t>
  </si>
  <si>
    <t>Borrower Equity</t>
  </si>
  <si>
    <t xml:space="preserve">Other Equity </t>
  </si>
  <si>
    <t>Funding / Housing Grants</t>
  </si>
  <si>
    <t>Total Deductions</t>
  </si>
  <si>
    <t>NET CAPITAL BUDGET</t>
  </si>
  <si>
    <t>CONSTRUCTION BUDGET TEMPLATE</t>
  </si>
  <si>
    <t>Escalation Contingency</t>
  </si>
  <si>
    <t>BORROWING COSTS</t>
  </si>
  <si>
    <t>Capital Budget:</t>
  </si>
  <si>
    <t>PROJECT FILE/REFERENCE NO.</t>
  </si>
  <si>
    <t>Mortgage Insurance Fee</t>
  </si>
  <si>
    <t>Loan Commitment Fee</t>
  </si>
  <si>
    <t>DebT Service Reserve Amount</t>
  </si>
  <si>
    <t>For existing buildings use Appraised Value in lieu of Capital Budget</t>
  </si>
  <si>
    <t>Rent Geared to Income = No more than 30% of household income should be spent on housing</t>
  </si>
  <si>
    <t>Commercial Revenue:</t>
  </si>
  <si>
    <t>CRU #1</t>
  </si>
  <si>
    <t>CRU #2</t>
  </si>
  <si>
    <t>Subtotal Other Revenue</t>
  </si>
  <si>
    <t>Residential</t>
  </si>
  <si>
    <t>Commercial</t>
  </si>
  <si>
    <t>OPERATING EXPENSES - RESIDENTIAL</t>
  </si>
  <si>
    <t>TOTAL RESIDENTIAL EXPENSES</t>
  </si>
  <si>
    <t>OPERATING EXPENSES - COMMERCIAL</t>
  </si>
  <si>
    <t>Subtotal CRU Revenue</t>
  </si>
  <si>
    <t>$/psf</t>
  </si>
  <si>
    <t>Size of Unit</t>
  </si>
  <si>
    <t>Rent/psf</t>
  </si>
  <si>
    <t>Monthly Rent</t>
  </si>
  <si>
    <t>RESIDENTIAL REVENUE</t>
  </si>
  <si>
    <t>Annual rent</t>
  </si>
  <si>
    <t>Rent up/Lease-up costs</t>
  </si>
  <si>
    <t>Accounting, audit &amp; legal fees, office expenses, telephone</t>
  </si>
  <si>
    <t>Tenant Improvements</t>
  </si>
  <si>
    <t xml:space="preserve">Operating Expenses - Commercial  </t>
  </si>
  <si>
    <t>Other Commercial Expenses</t>
  </si>
  <si>
    <t>TOTAL COMMERCIAL EXPENSES</t>
  </si>
  <si>
    <t>TOTAL EXPENSES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</si>
</sst>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1009]#,##0"/>
    <numFmt numFmtId="165" formatCode="0.000%"/>
    <numFmt numFmtId="166" formatCode="0.00000%"/>
    <numFmt numFmtId="167" formatCode="[$$-1009]#,##0.00"/>
    <numFmt numFmtId="168" formatCode="[$$-409]#,##0"/>
    <numFmt numFmtId="169" formatCode=";;;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6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166" fontId="3" fillId="0" borderId="0" xfId="0" applyNumberFormat="1" applyFont="1" applyProtection="1">
      <protection hidden="1"/>
    </xf>
    <xf numFmtId="1" fontId="5" fillId="0" borderId="18" xfId="0" applyNumberFormat="1" applyFont="1" applyBorder="1"/>
    <xf numFmtId="3" fontId="5" fillId="0" borderId="9" xfId="0" applyNumberFormat="1" applyFont="1" applyBorder="1" applyAlignment="1">
      <alignment horizontal="right"/>
    </xf>
    <xf numFmtId="1" fontId="5" fillId="0" borderId="21" xfId="0" applyNumberFormat="1" applyFont="1" applyBorder="1"/>
    <xf numFmtId="1" fontId="5" fillId="0" borderId="22" xfId="0" applyNumberFormat="1" applyFont="1" applyBorder="1"/>
    <xf numFmtId="3" fontId="4" fillId="0" borderId="23" xfId="0" applyNumberFormat="1" applyFont="1" applyBorder="1"/>
    <xf numFmtId="3" fontId="4" fillId="0" borderId="6" xfId="0" applyNumberFormat="1" applyFont="1" applyBorder="1"/>
    <xf numFmtId="168" fontId="5" fillId="0" borderId="25" xfId="0" applyNumberFormat="1" applyFont="1" applyBorder="1"/>
    <xf numFmtId="1" fontId="5" fillId="0" borderId="26" xfId="0" applyNumberFormat="1" applyFont="1" applyBorder="1"/>
    <xf numFmtId="3" fontId="5" fillId="0" borderId="17" xfId="0" applyNumberFormat="1" applyFont="1" applyBorder="1"/>
    <xf numFmtId="3" fontId="2" fillId="0" borderId="20" xfId="0" applyNumberFormat="1" applyFont="1" applyBorder="1"/>
    <xf numFmtId="164" fontId="5" fillId="0" borderId="21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2" fillId="2" borderId="20" xfId="0" applyNumberFormat="1" applyFont="1" applyFill="1" applyBorder="1"/>
    <xf numFmtId="1" fontId="5" fillId="0" borderId="21" xfId="0" applyNumberFormat="1" applyFont="1" applyBorder="1" applyAlignment="1">
      <alignment horizontal="center"/>
    </xf>
    <xf numFmtId="3" fontId="1" fillId="0" borderId="20" xfId="0" applyNumberFormat="1" applyFont="1" applyBorder="1"/>
    <xf numFmtId="164" fontId="4" fillId="0" borderId="21" xfId="0" applyNumberFormat="1" applyFont="1" applyBorder="1" applyAlignment="1">
      <alignment horizontal="center"/>
    </xf>
    <xf numFmtId="3" fontId="4" fillId="0" borderId="27" xfId="0" applyNumberFormat="1" applyFont="1" applyBorder="1"/>
    <xf numFmtId="10" fontId="4" fillId="0" borderId="22" xfId="0" applyNumberFormat="1" applyFont="1" applyBorder="1"/>
    <xf numFmtId="3" fontId="4" fillId="2" borderId="9" xfId="0" applyNumberFormat="1" applyFont="1" applyFill="1" applyBorder="1"/>
    <xf numFmtId="164" fontId="4" fillId="0" borderId="23" xfId="0" applyNumberFormat="1" applyFont="1" applyBorder="1"/>
    <xf numFmtId="164" fontId="1" fillId="2" borderId="22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0" fontId="4" fillId="0" borderId="28" xfId="0" applyNumberFormat="1" applyFont="1" applyBorder="1"/>
    <xf numFmtId="3" fontId="4" fillId="0" borderId="11" xfId="0" applyNumberFormat="1" applyFont="1" applyBorder="1"/>
    <xf numFmtId="0" fontId="2" fillId="2" borderId="29" xfId="0" applyFont="1" applyFill="1" applyBorder="1"/>
    <xf numFmtId="0" fontId="2" fillId="0" borderId="29" xfId="0" applyFont="1" applyBorder="1"/>
    <xf numFmtId="0" fontId="1" fillId="0" borderId="29" xfId="0" applyFont="1" applyBorder="1" applyAlignment="1">
      <alignment horizontal="center"/>
    </xf>
    <xf numFmtId="0" fontId="7" fillId="0" borderId="29" xfId="0" applyFont="1" applyBorder="1"/>
    <xf numFmtId="0" fontId="1" fillId="0" borderId="29" xfId="0" applyFont="1" applyBorder="1"/>
    <xf numFmtId="169" fontId="2" fillId="0" borderId="30" xfId="0" applyNumberFormat="1" applyFont="1" applyBorder="1"/>
    <xf numFmtId="169" fontId="2" fillId="0" borderId="31" xfId="0" applyNumberFormat="1" applyFont="1" applyBorder="1"/>
    <xf numFmtId="169" fontId="2" fillId="0" borderId="32" xfId="0" applyNumberFormat="1" applyFont="1" applyBorder="1"/>
    <xf numFmtId="0" fontId="9" fillId="0" borderId="29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42" xfId="0" applyFont="1" applyBorder="1"/>
    <xf numFmtId="3" fontId="5" fillId="0" borderId="3" xfId="0" applyNumberFormat="1" applyFont="1" applyBorder="1"/>
    <xf numFmtId="3" fontId="5" fillId="0" borderId="43" xfId="0" applyNumberFormat="1" applyFont="1" applyBorder="1"/>
    <xf numFmtId="3" fontId="5" fillId="0" borderId="44" xfId="0" applyNumberFormat="1" applyFont="1" applyBorder="1" applyAlignment="1">
      <alignment horizontal="right"/>
    </xf>
    <xf numFmtId="168" fontId="5" fillId="0" borderId="2" xfId="0" applyNumberFormat="1" applyFont="1" applyBorder="1"/>
    <xf numFmtId="3" fontId="2" fillId="0" borderId="36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4" fillId="2" borderId="3" xfId="0" applyNumberFormat="1" applyFont="1" applyFill="1" applyBorder="1" applyAlignment="1">
      <alignment horizontal="center"/>
    </xf>
    <xf numFmtId="3" fontId="1" fillId="0" borderId="7" xfId="0" applyNumberFormat="1" applyFont="1" applyBorder="1"/>
    <xf numFmtId="3" fontId="1" fillId="2" borderId="46" xfId="0" applyNumberFormat="1" applyFont="1" applyFill="1" applyBorder="1"/>
    <xf numFmtId="3" fontId="1" fillId="2" borderId="47" xfId="0" applyNumberFormat="1" applyFont="1" applyFill="1" applyBorder="1"/>
    <xf numFmtId="38" fontId="1" fillId="0" borderId="46" xfId="0" applyNumberFormat="1" applyFont="1" applyBorder="1"/>
    <xf numFmtId="38" fontId="2" fillId="0" borderId="46" xfId="0" applyNumberFormat="1" applyFont="1" applyBorder="1"/>
    <xf numFmtId="38" fontId="2" fillId="0" borderId="47" xfId="0" applyNumberFormat="1" applyFont="1" applyBorder="1"/>
    <xf numFmtId="3" fontId="1" fillId="0" borderId="46" xfId="0" applyNumberFormat="1" applyFont="1" applyBorder="1"/>
    <xf numFmtId="169" fontId="4" fillId="3" borderId="46" xfId="0" applyNumberFormat="1" applyFont="1" applyFill="1" applyBorder="1"/>
    <xf numFmtId="3" fontId="4" fillId="3" borderId="46" xfId="0" applyNumberFormat="1" applyFont="1" applyFill="1" applyBorder="1"/>
    <xf numFmtId="3" fontId="2" fillId="0" borderId="47" xfId="0" applyNumberFormat="1" applyFont="1" applyBorder="1"/>
    <xf numFmtId="3" fontId="7" fillId="0" borderId="46" xfId="0" applyNumberFormat="1" applyFont="1" applyBorder="1"/>
    <xf numFmtId="3" fontId="7" fillId="2" borderId="38" xfId="0" applyNumberFormat="1" applyFont="1" applyFill="1" applyBorder="1" applyAlignment="1">
      <alignment horizontal="right"/>
    </xf>
    <xf numFmtId="164" fontId="1" fillId="0" borderId="46" xfId="0" applyNumberFormat="1" applyFont="1" applyBorder="1" applyAlignment="1">
      <alignment horizontal="right"/>
    </xf>
    <xf numFmtId="3" fontId="1" fillId="0" borderId="38" xfId="0" applyNumberFormat="1" applyFont="1" applyBorder="1"/>
    <xf numFmtId="10" fontId="1" fillId="0" borderId="46" xfId="0" applyNumberFormat="1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45" xfId="0" applyFont="1" applyBorder="1"/>
    <xf numFmtId="0" fontId="2" fillId="0" borderId="47" xfId="0" applyFont="1" applyBorder="1"/>
    <xf numFmtId="164" fontId="7" fillId="0" borderId="46" xfId="0" applyNumberFormat="1" applyFont="1" applyBorder="1"/>
    <xf numFmtId="0" fontId="2" fillId="0" borderId="46" xfId="0" applyFont="1" applyBorder="1"/>
    <xf numFmtId="2" fontId="1" fillId="0" borderId="46" xfId="0" applyNumberFormat="1" applyFont="1" applyBorder="1"/>
    <xf numFmtId="3" fontId="1" fillId="0" borderId="50" xfId="0" applyNumberFormat="1" applyFont="1" applyBorder="1"/>
    <xf numFmtId="0" fontId="2" fillId="0" borderId="51" xfId="0" applyFont="1" applyBorder="1"/>
    <xf numFmtId="0" fontId="2" fillId="0" borderId="52" xfId="0" applyFont="1" applyBorder="1"/>
    <xf numFmtId="10" fontId="11" fillId="0" borderId="22" xfId="0" applyNumberFormat="1" applyFont="1" applyBorder="1"/>
    <xf numFmtId="3" fontId="11" fillId="2" borderId="9" xfId="0" applyNumberFormat="1" applyFont="1" applyFill="1" applyBorder="1"/>
    <xf numFmtId="10" fontId="5" fillId="2" borderId="21" xfId="0" applyNumberFormat="1" applyFont="1" applyFill="1" applyBorder="1"/>
    <xf numFmtId="167" fontId="4" fillId="0" borderId="2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4" fontId="2" fillId="0" borderId="46" xfId="0" applyNumberFormat="1" applyFont="1" applyBorder="1"/>
    <xf numFmtId="10" fontId="2" fillId="0" borderId="46" xfId="0" applyNumberFormat="1" applyFont="1" applyBorder="1"/>
    <xf numFmtId="3" fontId="2" fillId="0" borderId="46" xfId="0" applyNumberFormat="1" applyFont="1" applyBorder="1"/>
    <xf numFmtId="164" fontId="2" fillId="0" borderId="46" xfId="0" applyNumberFormat="1" applyFont="1" applyBorder="1"/>
    <xf numFmtId="0" fontId="2" fillId="0" borderId="0" xfId="0" applyFont="1" applyAlignment="1">
      <alignment horizontal="right"/>
    </xf>
    <xf numFmtId="0" fontId="12" fillId="0" borderId="0" xfId="0" applyFont="1"/>
    <xf numFmtId="0" fontId="14" fillId="0" borderId="26" xfId="0" applyFont="1" applyBorder="1" applyProtection="1">
      <protection locked="0"/>
    </xf>
    <xf numFmtId="0" fontId="15" fillId="0" borderId="0" xfId="0" applyFont="1"/>
    <xf numFmtId="0" fontId="13" fillId="4" borderId="21" xfId="0" applyFont="1" applyFill="1" applyBorder="1"/>
    <xf numFmtId="0" fontId="13" fillId="4" borderId="21" xfId="0" applyFont="1" applyFill="1" applyBorder="1" applyAlignment="1">
      <alignment horizontal="center" wrapText="1"/>
    </xf>
    <xf numFmtId="49" fontId="14" fillId="4" borderId="21" xfId="0" applyNumberFormat="1" applyFont="1" applyFill="1" applyBorder="1"/>
    <xf numFmtId="49" fontId="13" fillId="4" borderId="21" xfId="0" applyNumberFormat="1" applyFont="1" applyFill="1" applyBorder="1"/>
    <xf numFmtId="0" fontId="14" fillId="0" borderId="53" xfId="0" applyFont="1" applyBorder="1" applyProtection="1">
      <protection locked="0"/>
    </xf>
    <xf numFmtId="0" fontId="14" fillId="0" borderId="21" xfId="0" applyFont="1" applyBorder="1" applyProtection="1">
      <protection locked="0"/>
    </xf>
    <xf numFmtId="0" fontId="14" fillId="0" borderId="22" xfId="0" applyFont="1" applyBorder="1" applyProtection="1">
      <protection locked="0"/>
    </xf>
    <xf numFmtId="49" fontId="17" fillId="4" borderId="21" xfId="0" applyNumberFormat="1" applyFont="1" applyFill="1" applyBorder="1" applyAlignment="1">
      <alignment horizontal="left"/>
    </xf>
    <xf numFmtId="0" fontId="17" fillId="0" borderId="21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49" fontId="14" fillId="4" borderId="21" xfId="0" applyNumberFormat="1" applyFont="1" applyFill="1" applyBorder="1" applyAlignment="1">
      <alignment horizontal="left" indent="3"/>
    </xf>
    <xf numFmtId="49" fontId="17" fillId="4" borderId="21" xfId="0" applyNumberFormat="1" applyFont="1" applyFill="1" applyBorder="1"/>
    <xf numFmtId="49" fontId="14" fillId="0" borderId="21" xfId="0" applyNumberFormat="1" applyFont="1" applyBorder="1" applyProtection="1">
      <protection locked="0"/>
    </xf>
    <xf numFmtId="49" fontId="14" fillId="4" borderId="26" xfId="0" applyNumberFormat="1" applyFont="1" applyFill="1" applyBorder="1"/>
    <xf numFmtId="49" fontId="17" fillId="4" borderId="54" xfId="0" applyNumberFormat="1" applyFont="1" applyFill="1" applyBorder="1" applyAlignment="1">
      <alignment horizontal="left"/>
    </xf>
    <xf numFmtId="0" fontId="17" fillId="0" borderId="54" xfId="0" applyFont="1" applyBorder="1" applyProtection="1">
      <protection locked="0"/>
    </xf>
    <xf numFmtId="0" fontId="14" fillId="0" borderId="54" xfId="0" applyFont="1" applyBorder="1" applyProtection="1">
      <protection locked="0"/>
    </xf>
    <xf numFmtId="49" fontId="13" fillId="4" borderId="28" xfId="0" applyNumberFormat="1" applyFont="1" applyFill="1" applyBorder="1" applyAlignment="1">
      <alignment horizontal="left"/>
    </xf>
    <xf numFmtId="0" fontId="13" fillId="0" borderId="28" xfId="0" applyFont="1" applyBorder="1" applyProtection="1">
      <protection locked="0"/>
    </xf>
    <xf numFmtId="0" fontId="14" fillId="0" borderId="55" xfId="0" applyFont="1" applyBorder="1" applyProtection="1">
      <protection locked="0"/>
    </xf>
    <xf numFmtId="49" fontId="18" fillId="0" borderId="0" xfId="0" applyNumberFormat="1" applyFont="1"/>
    <xf numFmtId="49" fontId="18" fillId="0" borderId="0" xfId="0" applyNumberFormat="1" applyFont="1" applyAlignment="1">
      <alignment horizontal="left" indent="3"/>
    </xf>
    <xf numFmtId="0" fontId="18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 indent="3"/>
    </xf>
    <xf numFmtId="49" fontId="19" fillId="0" borderId="0" xfId="0" applyNumberFormat="1" applyFont="1"/>
    <xf numFmtId="0" fontId="19" fillId="0" borderId="0" xfId="0" applyFont="1" applyAlignment="1">
      <alignment horizontal="center"/>
    </xf>
    <xf numFmtId="0" fontId="13" fillId="4" borderId="19" xfId="0" applyFont="1" applyFill="1" applyBorder="1" applyAlignment="1">
      <alignment wrapText="1"/>
    </xf>
    <xf numFmtId="0" fontId="16" fillId="0" borderId="24" xfId="0" applyFont="1" applyBorder="1"/>
    <xf numFmtId="0" fontId="2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6" fontId="3" fillId="4" borderId="0" xfId="0" applyNumberFormat="1" applyFont="1" applyFill="1" applyProtection="1">
      <protection hidden="1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1" fillId="4" borderId="1" xfId="0" applyFont="1" applyFill="1" applyBorder="1"/>
    <xf numFmtId="167" fontId="2" fillId="4" borderId="12" xfId="0" applyNumberFormat="1" applyFont="1" applyFill="1" applyBorder="1"/>
    <xf numFmtId="167" fontId="2" fillId="4" borderId="13" xfId="0" applyNumberFormat="1" applyFont="1" applyFill="1" applyBorder="1"/>
    <xf numFmtId="167" fontId="1" fillId="4" borderId="14" xfId="0" applyNumberFormat="1" applyFont="1" applyFill="1" applyBorder="1" applyAlignment="1">
      <alignment horizontal="center"/>
    </xf>
    <xf numFmtId="167" fontId="1" fillId="4" borderId="13" xfId="0" applyNumberFormat="1" applyFont="1" applyFill="1" applyBorder="1"/>
    <xf numFmtId="167" fontId="1" fillId="4" borderId="15" xfId="0" applyNumberFormat="1" applyFont="1" applyFill="1" applyBorder="1" applyAlignment="1">
      <alignment horizontal="center"/>
    </xf>
    <xf numFmtId="167" fontId="1" fillId="4" borderId="11" xfId="0" applyNumberFormat="1" applyFont="1" applyFill="1" applyBorder="1" applyAlignment="1">
      <alignment horizontal="right"/>
    </xf>
    <xf numFmtId="167" fontId="4" fillId="4" borderId="2" xfId="0" applyNumberFormat="1" applyFont="1" applyFill="1" applyBorder="1"/>
    <xf numFmtId="0" fontId="2" fillId="4" borderId="6" xfId="0" applyFont="1" applyFill="1" applyBorder="1"/>
    <xf numFmtId="167" fontId="5" fillId="4" borderId="3" xfId="0" applyNumberFormat="1" applyFont="1" applyFill="1" applyBorder="1"/>
    <xf numFmtId="0" fontId="2" fillId="4" borderId="17" xfId="0" applyFont="1" applyFill="1" applyBorder="1"/>
    <xf numFmtId="167" fontId="5" fillId="4" borderId="36" xfId="0" applyNumberFormat="1" applyFont="1" applyFill="1" applyBorder="1"/>
    <xf numFmtId="0" fontId="2" fillId="4" borderId="27" xfId="0" applyFont="1" applyFill="1" applyBorder="1"/>
    <xf numFmtId="167" fontId="4" fillId="4" borderId="36" xfId="0" applyNumberFormat="1" applyFont="1" applyFill="1" applyBorder="1"/>
    <xf numFmtId="0" fontId="2" fillId="4" borderId="13" xfId="0" applyFont="1" applyFill="1" applyBorder="1"/>
    <xf numFmtId="167" fontId="4" fillId="4" borderId="3" xfId="0" applyNumberFormat="1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167" fontId="4" fillId="4" borderId="7" xfId="0" applyNumberFormat="1" applyFont="1" applyFill="1" applyBorder="1"/>
    <xf numFmtId="0" fontId="2" fillId="4" borderId="38" xfId="0" applyFont="1" applyFill="1" applyBorder="1"/>
    <xf numFmtId="167" fontId="6" fillId="4" borderId="36" xfId="0" applyNumberFormat="1" applyFont="1" applyFill="1" applyBorder="1"/>
    <xf numFmtId="167" fontId="5" fillId="4" borderId="36" xfId="0" applyNumberFormat="1" applyFont="1" applyFill="1" applyBorder="1" applyAlignment="1">
      <alignment horizontal="left"/>
    </xf>
    <xf numFmtId="167" fontId="8" fillId="4" borderId="36" xfId="0" applyNumberFormat="1" applyFont="1" applyFill="1" applyBorder="1" applyAlignment="1">
      <alignment horizontal="left"/>
    </xf>
    <xf numFmtId="167" fontId="5" fillId="4" borderId="39" xfId="0" applyNumberFormat="1" applyFont="1" applyFill="1" applyBorder="1"/>
    <xf numFmtId="0" fontId="2" fillId="4" borderId="40" xfId="0" applyFont="1" applyFill="1" applyBorder="1"/>
    <xf numFmtId="167" fontId="4" fillId="4" borderId="37" xfId="0" applyNumberFormat="1" applyFont="1" applyFill="1" applyBorder="1"/>
    <xf numFmtId="0" fontId="2" fillId="4" borderId="41" xfId="0" applyFont="1" applyFill="1" applyBorder="1"/>
    <xf numFmtId="167" fontId="6" fillId="4" borderId="36" xfId="0" applyNumberFormat="1" applyFont="1" applyFill="1" applyBorder="1" applyAlignment="1">
      <alignment horizontal="left"/>
    </xf>
    <xf numFmtId="0" fontId="10" fillId="4" borderId="38" xfId="0" applyFont="1" applyFill="1" applyBorder="1"/>
    <xf numFmtId="167" fontId="5" fillId="4" borderId="7" xfId="0" applyNumberFormat="1" applyFont="1" applyFill="1" applyBorder="1"/>
    <xf numFmtId="0" fontId="2" fillId="4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4" fillId="0" borderId="35" xfId="0" applyFont="1" applyBorder="1" applyAlignment="1" applyProtection="1">
      <protection locked="0"/>
    </xf>
    <xf numFmtId="0" fontId="15" fillId="0" borderId="19" xfId="0" applyFont="1" applyBorder="1" applyAlignment="1"/>
    <xf numFmtId="0" fontId="15" fillId="0" borderId="35" xfId="0" applyFont="1" applyBorder="1" applyAlignment="1"/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0" fontId="1" fillId="4" borderId="35" xfId="0" applyNumberFormat="1" applyFont="1" applyFill="1" applyBorder="1" applyAlignment="1">
      <alignment horizontal="center"/>
    </xf>
    <xf numFmtId="0" fontId="13" fillId="0" borderId="19" xfId="0" applyFont="1" applyBorder="1" applyAlignment="1" applyProtection="1">
      <protection locked="0"/>
    </xf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1" fillId="0" borderId="56" xfId="0" applyFont="1" applyBorder="1" applyAlignment="1">
      <alignment horizontal="right"/>
    </xf>
    <xf numFmtId="0" fontId="1" fillId="0" borderId="57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4" borderId="14" xfId="0" applyFont="1" applyFill="1" applyBorder="1"/>
    <xf numFmtId="0" fontId="1" fillId="4" borderId="15" xfId="0" applyFont="1" applyFill="1" applyBorder="1" applyAlignment="1">
      <alignment horizontal="left"/>
    </xf>
    <xf numFmtId="167" fontId="2" fillId="4" borderId="7" xfId="0" applyNumberFormat="1" applyFont="1" applyFill="1" applyBorder="1" applyAlignment="1">
      <alignment textRotation="45"/>
    </xf>
    <xf numFmtId="167" fontId="2" fillId="4" borderId="11" xfId="0" applyNumberFormat="1" applyFont="1" applyFill="1" applyBorder="1" applyAlignment="1">
      <alignment textRotation="45"/>
    </xf>
    <xf numFmtId="0" fontId="1" fillId="4" borderId="6" xfId="0" applyFont="1" applyFill="1" applyBorder="1"/>
    <xf numFmtId="10" fontId="1" fillId="4" borderId="9" xfId="0" applyNumberFormat="1" applyFont="1" applyFill="1" applyBorder="1"/>
    <xf numFmtId="10" fontId="1" fillId="4" borderId="11" xfId="0" applyNumberFormat="1" applyFont="1" applyFill="1" applyBorder="1"/>
    <xf numFmtId="164" fontId="1" fillId="4" borderId="9" xfId="0" applyNumberFormat="1" applyFont="1" applyFill="1" applyBorder="1"/>
    <xf numFmtId="0" fontId="2" fillId="4" borderId="60" xfId="0" applyFont="1" applyFill="1" applyBorder="1"/>
    <xf numFmtId="0" fontId="22" fillId="4" borderId="11" xfId="0" applyFont="1" applyFill="1" applyBorder="1"/>
    <xf numFmtId="3" fontId="11" fillId="0" borderId="0" xfId="0" applyNumberFormat="1" applyFont="1" applyBorder="1"/>
    <xf numFmtId="3" fontId="2" fillId="2" borderId="59" xfId="0" applyNumberFormat="1" applyFont="1" applyFill="1" applyBorder="1"/>
    <xf numFmtId="3" fontId="22" fillId="2" borderId="8" xfId="0" applyNumberFormat="1" applyFont="1" applyFill="1" applyBorder="1"/>
    <xf numFmtId="3" fontId="2" fillId="2" borderId="25" xfId="0" applyNumberFormat="1" applyFont="1" applyFill="1" applyBorder="1"/>
    <xf numFmtId="167" fontId="5" fillId="4" borderId="61" xfId="0" applyNumberFormat="1" applyFont="1" applyFill="1" applyBorder="1"/>
    <xf numFmtId="0" fontId="2" fillId="4" borderId="62" xfId="0" applyFont="1" applyFill="1" applyBorder="1"/>
    <xf numFmtId="167" fontId="5" fillId="4" borderId="63" xfId="0" applyNumberFormat="1" applyFont="1" applyFill="1" applyBorder="1"/>
    <xf numFmtId="3" fontId="2" fillId="0" borderId="63" xfId="0" applyNumberFormat="1" applyFont="1" applyBorder="1"/>
    <xf numFmtId="10" fontId="5" fillId="2" borderId="64" xfId="0" applyNumberFormat="1" applyFont="1" applyFill="1" applyBorder="1"/>
    <xf numFmtId="3" fontId="5" fillId="0" borderId="60" xfId="0" applyNumberFormat="1" applyFont="1" applyBorder="1"/>
    <xf numFmtId="10" fontId="4" fillId="0" borderId="23" xfId="0" applyNumberFormat="1" applyFont="1" applyBorder="1"/>
    <xf numFmtId="1" fontId="4" fillId="0" borderId="21" xfId="0" applyNumberFormat="1" applyFont="1" applyBorder="1" applyAlignment="1">
      <alignment horizontal="center"/>
    </xf>
    <xf numFmtId="164" fontId="4" fillId="2" borderId="26" xfId="0" applyNumberFormat="1" applyFont="1" applyFill="1" applyBorder="1"/>
    <xf numFmtId="1" fontId="5" fillId="0" borderId="64" xfId="0" applyNumberFormat="1" applyFont="1" applyBorder="1" applyAlignment="1">
      <alignment horizontal="center"/>
    </xf>
    <xf numFmtId="3" fontId="1" fillId="2" borderId="25" xfId="0" applyNumberFormat="1" applyFont="1" applyFill="1" applyBorder="1"/>
    <xf numFmtId="167" fontId="5" fillId="4" borderId="20" xfId="0" applyNumberFormat="1" applyFont="1" applyFill="1" applyBorder="1"/>
    <xf numFmtId="167" fontId="5" fillId="4" borderId="12" xfId="0" applyNumberFormat="1" applyFont="1" applyFill="1" applyBorder="1"/>
    <xf numFmtId="3" fontId="4" fillId="0" borderId="9" xfId="0" applyNumberFormat="1" applyFont="1" applyBorder="1" applyAlignment="1">
      <alignment horizontal="right"/>
    </xf>
    <xf numFmtId="3" fontId="2" fillId="0" borderId="12" xfId="0" applyNumberFormat="1" applyFont="1" applyBorder="1"/>
    <xf numFmtId="10" fontId="5" fillId="2" borderId="14" xfId="0" applyNumberFormat="1" applyFont="1" applyFill="1" applyBorder="1"/>
    <xf numFmtId="3" fontId="5" fillId="0" borderId="13" xfId="0" applyNumberFormat="1" applyFont="1" applyBorder="1"/>
    <xf numFmtId="0" fontId="2" fillId="4" borderId="14" xfId="0" applyFont="1" applyFill="1" applyBorder="1"/>
    <xf numFmtId="0" fontId="2" fillId="4" borderId="15" xfId="0" applyFont="1" applyFill="1" applyBorder="1"/>
    <xf numFmtId="3" fontId="4" fillId="2" borderId="43" xfId="0" applyNumberFormat="1" applyFont="1" applyFill="1" applyBorder="1" applyAlignment="1">
      <alignment horizontal="center"/>
    </xf>
    <xf numFmtId="3" fontId="4" fillId="2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0372-6DB1-4ED2-8F2F-9D28DBC18F19}">
  <dimension ref="A1:C160"/>
  <sheetViews>
    <sheetView topLeftCell="A92" zoomScale="75" zoomScaleNormal="75" workbookViewId="0">
      <selection activeCell="G14" sqref="G14"/>
    </sheetView>
  </sheetViews>
  <sheetFormatPr defaultRowHeight="15" x14ac:dyDescent="0.25"/>
  <cols>
    <col min="1" max="1" width="48.5703125" customWidth="1"/>
    <col min="2" max="2" width="48.7109375" bestFit="1" customWidth="1"/>
    <col min="3" max="3" width="21" customWidth="1"/>
    <col min="253" max="253" width="17.7109375" customWidth="1"/>
    <col min="254" max="254" width="48.7109375" bestFit="1" customWidth="1"/>
    <col min="255" max="255" width="14.85546875" customWidth="1"/>
    <col min="256" max="256" width="17.42578125" customWidth="1"/>
    <col min="257" max="257" width="3.7109375" customWidth="1"/>
    <col min="258" max="258" width="14.85546875" customWidth="1"/>
    <col min="259" max="259" width="14.7109375" customWidth="1"/>
    <col min="509" max="509" width="17.7109375" customWidth="1"/>
    <col min="510" max="510" width="48.7109375" bestFit="1" customWidth="1"/>
    <col min="511" max="511" width="14.85546875" customWidth="1"/>
    <col min="512" max="512" width="17.42578125" customWidth="1"/>
    <col min="513" max="513" width="3.7109375" customWidth="1"/>
    <col min="514" max="514" width="14.85546875" customWidth="1"/>
    <col min="515" max="515" width="14.7109375" customWidth="1"/>
    <col min="765" max="765" width="17.7109375" customWidth="1"/>
    <col min="766" max="766" width="48.7109375" bestFit="1" customWidth="1"/>
    <col min="767" max="767" width="14.85546875" customWidth="1"/>
    <col min="768" max="768" width="17.42578125" customWidth="1"/>
    <col min="769" max="769" width="3.7109375" customWidth="1"/>
    <col min="770" max="770" width="14.85546875" customWidth="1"/>
    <col min="771" max="771" width="14.7109375" customWidth="1"/>
    <col min="1021" max="1021" width="17.7109375" customWidth="1"/>
    <col min="1022" max="1022" width="48.7109375" bestFit="1" customWidth="1"/>
    <col min="1023" max="1023" width="14.85546875" customWidth="1"/>
    <col min="1024" max="1024" width="17.42578125" customWidth="1"/>
    <col min="1025" max="1025" width="3.7109375" customWidth="1"/>
    <col min="1026" max="1026" width="14.85546875" customWidth="1"/>
    <col min="1027" max="1027" width="14.7109375" customWidth="1"/>
    <col min="1277" max="1277" width="17.7109375" customWidth="1"/>
    <col min="1278" max="1278" width="48.7109375" bestFit="1" customWidth="1"/>
    <col min="1279" max="1279" width="14.85546875" customWidth="1"/>
    <col min="1280" max="1280" width="17.42578125" customWidth="1"/>
    <col min="1281" max="1281" width="3.7109375" customWidth="1"/>
    <col min="1282" max="1282" width="14.85546875" customWidth="1"/>
    <col min="1283" max="1283" width="14.7109375" customWidth="1"/>
    <col min="1533" max="1533" width="17.7109375" customWidth="1"/>
    <col min="1534" max="1534" width="48.7109375" bestFit="1" customWidth="1"/>
    <col min="1535" max="1535" width="14.85546875" customWidth="1"/>
    <col min="1536" max="1536" width="17.42578125" customWidth="1"/>
    <col min="1537" max="1537" width="3.7109375" customWidth="1"/>
    <col min="1538" max="1538" width="14.85546875" customWidth="1"/>
    <col min="1539" max="1539" width="14.7109375" customWidth="1"/>
    <col min="1789" max="1789" width="17.7109375" customWidth="1"/>
    <col min="1790" max="1790" width="48.7109375" bestFit="1" customWidth="1"/>
    <col min="1791" max="1791" width="14.85546875" customWidth="1"/>
    <col min="1792" max="1792" width="17.42578125" customWidth="1"/>
    <col min="1793" max="1793" width="3.7109375" customWidth="1"/>
    <col min="1794" max="1794" width="14.85546875" customWidth="1"/>
    <col min="1795" max="1795" width="14.7109375" customWidth="1"/>
    <col min="2045" max="2045" width="17.7109375" customWidth="1"/>
    <col min="2046" max="2046" width="48.7109375" bestFit="1" customWidth="1"/>
    <col min="2047" max="2047" width="14.85546875" customWidth="1"/>
    <col min="2048" max="2048" width="17.42578125" customWidth="1"/>
    <col min="2049" max="2049" width="3.7109375" customWidth="1"/>
    <col min="2050" max="2050" width="14.85546875" customWidth="1"/>
    <col min="2051" max="2051" width="14.7109375" customWidth="1"/>
    <col min="2301" max="2301" width="17.7109375" customWidth="1"/>
    <col min="2302" max="2302" width="48.7109375" bestFit="1" customWidth="1"/>
    <col min="2303" max="2303" width="14.85546875" customWidth="1"/>
    <col min="2304" max="2304" width="17.42578125" customWidth="1"/>
    <col min="2305" max="2305" width="3.7109375" customWidth="1"/>
    <col min="2306" max="2306" width="14.85546875" customWidth="1"/>
    <col min="2307" max="2307" width="14.7109375" customWidth="1"/>
    <col min="2557" max="2557" width="17.7109375" customWidth="1"/>
    <col min="2558" max="2558" width="48.7109375" bestFit="1" customWidth="1"/>
    <col min="2559" max="2559" width="14.85546875" customWidth="1"/>
    <col min="2560" max="2560" width="17.42578125" customWidth="1"/>
    <col min="2561" max="2561" width="3.7109375" customWidth="1"/>
    <col min="2562" max="2562" width="14.85546875" customWidth="1"/>
    <col min="2563" max="2563" width="14.7109375" customWidth="1"/>
    <col min="2813" max="2813" width="17.7109375" customWidth="1"/>
    <col min="2814" max="2814" width="48.7109375" bestFit="1" customWidth="1"/>
    <col min="2815" max="2815" width="14.85546875" customWidth="1"/>
    <col min="2816" max="2816" width="17.42578125" customWidth="1"/>
    <col min="2817" max="2817" width="3.7109375" customWidth="1"/>
    <col min="2818" max="2818" width="14.85546875" customWidth="1"/>
    <col min="2819" max="2819" width="14.7109375" customWidth="1"/>
    <col min="3069" max="3069" width="17.7109375" customWidth="1"/>
    <col min="3070" max="3070" width="48.7109375" bestFit="1" customWidth="1"/>
    <col min="3071" max="3071" width="14.85546875" customWidth="1"/>
    <col min="3072" max="3072" width="17.42578125" customWidth="1"/>
    <col min="3073" max="3073" width="3.7109375" customWidth="1"/>
    <col min="3074" max="3074" width="14.85546875" customWidth="1"/>
    <col min="3075" max="3075" width="14.7109375" customWidth="1"/>
    <col min="3325" max="3325" width="17.7109375" customWidth="1"/>
    <col min="3326" max="3326" width="48.7109375" bestFit="1" customWidth="1"/>
    <col min="3327" max="3327" width="14.85546875" customWidth="1"/>
    <col min="3328" max="3328" width="17.42578125" customWidth="1"/>
    <col min="3329" max="3329" width="3.7109375" customWidth="1"/>
    <col min="3330" max="3330" width="14.85546875" customWidth="1"/>
    <col min="3331" max="3331" width="14.7109375" customWidth="1"/>
    <col min="3581" max="3581" width="17.7109375" customWidth="1"/>
    <col min="3582" max="3582" width="48.7109375" bestFit="1" customWidth="1"/>
    <col min="3583" max="3583" width="14.85546875" customWidth="1"/>
    <col min="3584" max="3584" width="17.42578125" customWidth="1"/>
    <col min="3585" max="3585" width="3.7109375" customWidth="1"/>
    <col min="3586" max="3586" width="14.85546875" customWidth="1"/>
    <col min="3587" max="3587" width="14.7109375" customWidth="1"/>
    <col min="3837" max="3837" width="17.7109375" customWidth="1"/>
    <col min="3838" max="3838" width="48.7109375" bestFit="1" customWidth="1"/>
    <col min="3839" max="3839" width="14.85546875" customWidth="1"/>
    <col min="3840" max="3840" width="17.42578125" customWidth="1"/>
    <col min="3841" max="3841" width="3.7109375" customWidth="1"/>
    <col min="3842" max="3842" width="14.85546875" customWidth="1"/>
    <col min="3843" max="3843" width="14.7109375" customWidth="1"/>
    <col min="4093" max="4093" width="17.7109375" customWidth="1"/>
    <col min="4094" max="4094" width="48.7109375" bestFit="1" customWidth="1"/>
    <col min="4095" max="4095" width="14.85546875" customWidth="1"/>
    <col min="4096" max="4096" width="17.42578125" customWidth="1"/>
    <col min="4097" max="4097" width="3.7109375" customWidth="1"/>
    <col min="4098" max="4098" width="14.85546875" customWidth="1"/>
    <col min="4099" max="4099" width="14.7109375" customWidth="1"/>
    <col min="4349" max="4349" width="17.7109375" customWidth="1"/>
    <col min="4350" max="4350" width="48.7109375" bestFit="1" customWidth="1"/>
    <col min="4351" max="4351" width="14.85546875" customWidth="1"/>
    <col min="4352" max="4352" width="17.42578125" customWidth="1"/>
    <col min="4353" max="4353" width="3.7109375" customWidth="1"/>
    <col min="4354" max="4354" width="14.85546875" customWidth="1"/>
    <col min="4355" max="4355" width="14.7109375" customWidth="1"/>
    <col min="4605" max="4605" width="17.7109375" customWidth="1"/>
    <col min="4606" max="4606" width="48.7109375" bestFit="1" customWidth="1"/>
    <col min="4607" max="4607" width="14.85546875" customWidth="1"/>
    <col min="4608" max="4608" width="17.42578125" customWidth="1"/>
    <col min="4609" max="4609" width="3.7109375" customWidth="1"/>
    <col min="4610" max="4610" width="14.85546875" customWidth="1"/>
    <col min="4611" max="4611" width="14.7109375" customWidth="1"/>
    <col min="4861" max="4861" width="17.7109375" customWidth="1"/>
    <col min="4862" max="4862" width="48.7109375" bestFit="1" customWidth="1"/>
    <col min="4863" max="4863" width="14.85546875" customWidth="1"/>
    <col min="4864" max="4864" width="17.42578125" customWidth="1"/>
    <col min="4865" max="4865" width="3.7109375" customWidth="1"/>
    <col min="4866" max="4866" width="14.85546875" customWidth="1"/>
    <col min="4867" max="4867" width="14.7109375" customWidth="1"/>
    <col min="5117" max="5117" width="17.7109375" customWidth="1"/>
    <col min="5118" max="5118" width="48.7109375" bestFit="1" customWidth="1"/>
    <col min="5119" max="5119" width="14.85546875" customWidth="1"/>
    <col min="5120" max="5120" width="17.42578125" customWidth="1"/>
    <col min="5121" max="5121" width="3.7109375" customWidth="1"/>
    <col min="5122" max="5122" width="14.85546875" customWidth="1"/>
    <col min="5123" max="5123" width="14.7109375" customWidth="1"/>
    <col min="5373" max="5373" width="17.7109375" customWidth="1"/>
    <col min="5374" max="5374" width="48.7109375" bestFit="1" customWidth="1"/>
    <col min="5375" max="5375" width="14.85546875" customWidth="1"/>
    <col min="5376" max="5376" width="17.42578125" customWidth="1"/>
    <col min="5377" max="5377" width="3.7109375" customWidth="1"/>
    <col min="5378" max="5378" width="14.85546875" customWidth="1"/>
    <col min="5379" max="5379" width="14.7109375" customWidth="1"/>
    <col min="5629" max="5629" width="17.7109375" customWidth="1"/>
    <col min="5630" max="5630" width="48.7109375" bestFit="1" customWidth="1"/>
    <col min="5631" max="5631" width="14.85546875" customWidth="1"/>
    <col min="5632" max="5632" width="17.42578125" customWidth="1"/>
    <col min="5633" max="5633" width="3.7109375" customWidth="1"/>
    <col min="5634" max="5634" width="14.85546875" customWidth="1"/>
    <col min="5635" max="5635" width="14.7109375" customWidth="1"/>
    <col min="5885" max="5885" width="17.7109375" customWidth="1"/>
    <col min="5886" max="5886" width="48.7109375" bestFit="1" customWidth="1"/>
    <col min="5887" max="5887" width="14.85546875" customWidth="1"/>
    <col min="5888" max="5888" width="17.42578125" customWidth="1"/>
    <col min="5889" max="5889" width="3.7109375" customWidth="1"/>
    <col min="5890" max="5890" width="14.85546875" customWidth="1"/>
    <col min="5891" max="5891" width="14.7109375" customWidth="1"/>
    <col min="6141" max="6141" width="17.7109375" customWidth="1"/>
    <col min="6142" max="6142" width="48.7109375" bestFit="1" customWidth="1"/>
    <col min="6143" max="6143" width="14.85546875" customWidth="1"/>
    <col min="6144" max="6144" width="17.42578125" customWidth="1"/>
    <col min="6145" max="6145" width="3.7109375" customWidth="1"/>
    <col min="6146" max="6146" width="14.85546875" customWidth="1"/>
    <col min="6147" max="6147" width="14.7109375" customWidth="1"/>
    <col min="6397" max="6397" width="17.7109375" customWidth="1"/>
    <col min="6398" max="6398" width="48.7109375" bestFit="1" customWidth="1"/>
    <col min="6399" max="6399" width="14.85546875" customWidth="1"/>
    <col min="6400" max="6400" width="17.42578125" customWidth="1"/>
    <col min="6401" max="6401" width="3.7109375" customWidth="1"/>
    <col min="6402" max="6402" width="14.85546875" customWidth="1"/>
    <col min="6403" max="6403" width="14.7109375" customWidth="1"/>
    <col min="6653" max="6653" width="17.7109375" customWidth="1"/>
    <col min="6654" max="6654" width="48.7109375" bestFit="1" customWidth="1"/>
    <col min="6655" max="6655" width="14.85546875" customWidth="1"/>
    <col min="6656" max="6656" width="17.42578125" customWidth="1"/>
    <col min="6657" max="6657" width="3.7109375" customWidth="1"/>
    <col min="6658" max="6658" width="14.85546875" customWidth="1"/>
    <col min="6659" max="6659" width="14.7109375" customWidth="1"/>
    <col min="6909" max="6909" width="17.7109375" customWidth="1"/>
    <col min="6910" max="6910" width="48.7109375" bestFit="1" customWidth="1"/>
    <col min="6911" max="6911" width="14.85546875" customWidth="1"/>
    <col min="6912" max="6912" width="17.42578125" customWidth="1"/>
    <col min="6913" max="6913" width="3.7109375" customWidth="1"/>
    <col min="6914" max="6914" width="14.85546875" customWidth="1"/>
    <col min="6915" max="6915" width="14.7109375" customWidth="1"/>
    <col min="7165" max="7165" width="17.7109375" customWidth="1"/>
    <col min="7166" max="7166" width="48.7109375" bestFit="1" customWidth="1"/>
    <col min="7167" max="7167" width="14.85546875" customWidth="1"/>
    <col min="7168" max="7168" width="17.42578125" customWidth="1"/>
    <col min="7169" max="7169" width="3.7109375" customWidth="1"/>
    <col min="7170" max="7170" width="14.85546875" customWidth="1"/>
    <col min="7171" max="7171" width="14.7109375" customWidth="1"/>
    <col min="7421" max="7421" width="17.7109375" customWidth="1"/>
    <col min="7422" max="7422" width="48.7109375" bestFit="1" customWidth="1"/>
    <col min="7423" max="7423" width="14.85546875" customWidth="1"/>
    <col min="7424" max="7424" width="17.42578125" customWidth="1"/>
    <col min="7425" max="7425" width="3.7109375" customWidth="1"/>
    <col min="7426" max="7426" width="14.85546875" customWidth="1"/>
    <col min="7427" max="7427" width="14.7109375" customWidth="1"/>
    <col min="7677" max="7677" width="17.7109375" customWidth="1"/>
    <col min="7678" max="7678" width="48.7109375" bestFit="1" customWidth="1"/>
    <col min="7679" max="7679" width="14.85546875" customWidth="1"/>
    <col min="7680" max="7680" width="17.42578125" customWidth="1"/>
    <col min="7681" max="7681" width="3.7109375" customWidth="1"/>
    <col min="7682" max="7682" width="14.85546875" customWidth="1"/>
    <col min="7683" max="7683" width="14.7109375" customWidth="1"/>
    <col min="7933" max="7933" width="17.7109375" customWidth="1"/>
    <col min="7934" max="7934" width="48.7109375" bestFit="1" customWidth="1"/>
    <col min="7935" max="7935" width="14.85546875" customWidth="1"/>
    <col min="7936" max="7936" width="17.42578125" customWidth="1"/>
    <col min="7937" max="7937" width="3.7109375" customWidth="1"/>
    <col min="7938" max="7938" width="14.85546875" customWidth="1"/>
    <col min="7939" max="7939" width="14.7109375" customWidth="1"/>
    <col min="8189" max="8189" width="17.7109375" customWidth="1"/>
    <col min="8190" max="8190" width="48.7109375" bestFit="1" customWidth="1"/>
    <col min="8191" max="8191" width="14.85546875" customWidth="1"/>
    <col min="8192" max="8192" width="17.42578125" customWidth="1"/>
    <col min="8193" max="8193" width="3.7109375" customWidth="1"/>
    <col min="8194" max="8194" width="14.85546875" customWidth="1"/>
    <col min="8195" max="8195" width="14.7109375" customWidth="1"/>
    <col min="8445" max="8445" width="17.7109375" customWidth="1"/>
    <col min="8446" max="8446" width="48.7109375" bestFit="1" customWidth="1"/>
    <col min="8447" max="8447" width="14.85546875" customWidth="1"/>
    <col min="8448" max="8448" width="17.42578125" customWidth="1"/>
    <col min="8449" max="8449" width="3.7109375" customWidth="1"/>
    <col min="8450" max="8450" width="14.85546875" customWidth="1"/>
    <col min="8451" max="8451" width="14.7109375" customWidth="1"/>
    <col min="8701" max="8701" width="17.7109375" customWidth="1"/>
    <col min="8702" max="8702" width="48.7109375" bestFit="1" customWidth="1"/>
    <col min="8703" max="8703" width="14.85546875" customWidth="1"/>
    <col min="8704" max="8704" width="17.42578125" customWidth="1"/>
    <col min="8705" max="8705" width="3.7109375" customWidth="1"/>
    <col min="8706" max="8706" width="14.85546875" customWidth="1"/>
    <col min="8707" max="8707" width="14.7109375" customWidth="1"/>
    <col min="8957" max="8957" width="17.7109375" customWidth="1"/>
    <col min="8958" max="8958" width="48.7109375" bestFit="1" customWidth="1"/>
    <col min="8959" max="8959" width="14.85546875" customWidth="1"/>
    <col min="8960" max="8960" width="17.42578125" customWidth="1"/>
    <col min="8961" max="8961" width="3.7109375" customWidth="1"/>
    <col min="8962" max="8962" width="14.85546875" customWidth="1"/>
    <col min="8963" max="8963" width="14.7109375" customWidth="1"/>
    <col min="9213" max="9213" width="17.7109375" customWidth="1"/>
    <col min="9214" max="9214" width="48.7109375" bestFit="1" customWidth="1"/>
    <col min="9215" max="9215" width="14.85546875" customWidth="1"/>
    <col min="9216" max="9216" width="17.42578125" customWidth="1"/>
    <col min="9217" max="9217" width="3.7109375" customWidth="1"/>
    <col min="9218" max="9218" width="14.85546875" customWidth="1"/>
    <col min="9219" max="9219" width="14.7109375" customWidth="1"/>
    <col min="9469" max="9469" width="17.7109375" customWidth="1"/>
    <col min="9470" max="9470" width="48.7109375" bestFit="1" customWidth="1"/>
    <col min="9471" max="9471" width="14.85546875" customWidth="1"/>
    <col min="9472" max="9472" width="17.42578125" customWidth="1"/>
    <col min="9473" max="9473" width="3.7109375" customWidth="1"/>
    <col min="9474" max="9474" width="14.85546875" customWidth="1"/>
    <col min="9475" max="9475" width="14.7109375" customWidth="1"/>
    <col min="9725" max="9725" width="17.7109375" customWidth="1"/>
    <col min="9726" max="9726" width="48.7109375" bestFit="1" customWidth="1"/>
    <col min="9727" max="9727" width="14.85546875" customWidth="1"/>
    <col min="9728" max="9728" width="17.42578125" customWidth="1"/>
    <col min="9729" max="9729" width="3.7109375" customWidth="1"/>
    <col min="9730" max="9730" width="14.85546875" customWidth="1"/>
    <col min="9731" max="9731" width="14.7109375" customWidth="1"/>
    <col min="9981" max="9981" width="17.7109375" customWidth="1"/>
    <col min="9982" max="9982" width="48.7109375" bestFit="1" customWidth="1"/>
    <col min="9983" max="9983" width="14.85546875" customWidth="1"/>
    <col min="9984" max="9984" width="17.42578125" customWidth="1"/>
    <col min="9985" max="9985" width="3.7109375" customWidth="1"/>
    <col min="9986" max="9986" width="14.85546875" customWidth="1"/>
    <col min="9987" max="9987" width="14.7109375" customWidth="1"/>
    <col min="10237" max="10237" width="17.7109375" customWidth="1"/>
    <col min="10238" max="10238" width="48.7109375" bestFit="1" customWidth="1"/>
    <col min="10239" max="10239" width="14.85546875" customWidth="1"/>
    <col min="10240" max="10240" width="17.42578125" customWidth="1"/>
    <col min="10241" max="10241" width="3.7109375" customWidth="1"/>
    <col min="10242" max="10242" width="14.85546875" customWidth="1"/>
    <col min="10243" max="10243" width="14.7109375" customWidth="1"/>
    <col min="10493" max="10493" width="17.7109375" customWidth="1"/>
    <col min="10494" max="10494" width="48.7109375" bestFit="1" customWidth="1"/>
    <col min="10495" max="10495" width="14.85546875" customWidth="1"/>
    <col min="10496" max="10496" width="17.42578125" customWidth="1"/>
    <col min="10497" max="10497" width="3.7109375" customWidth="1"/>
    <col min="10498" max="10498" width="14.85546875" customWidth="1"/>
    <col min="10499" max="10499" width="14.7109375" customWidth="1"/>
    <col min="10749" max="10749" width="17.7109375" customWidth="1"/>
    <col min="10750" max="10750" width="48.7109375" bestFit="1" customWidth="1"/>
    <col min="10751" max="10751" width="14.85546875" customWidth="1"/>
    <col min="10752" max="10752" width="17.42578125" customWidth="1"/>
    <col min="10753" max="10753" width="3.7109375" customWidth="1"/>
    <col min="10754" max="10754" width="14.85546875" customWidth="1"/>
    <col min="10755" max="10755" width="14.7109375" customWidth="1"/>
    <col min="11005" max="11005" width="17.7109375" customWidth="1"/>
    <col min="11006" max="11006" width="48.7109375" bestFit="1" customWidth="1"/>
    <col min="11007" max="11007" width="14.85546875" customWidth="1"/>
    <col min="11008" max="11008" width="17.42578125" customWidth="1"/>
    <col min="11009" max="11009" width="3.7109375" customWidth="1"/>
    <col min="11010" max="11010" width="14.85546875" customWidth="1"/>
    <col min="11011" max="11011" width="14.7109375" customWidth="1"/>
    <col min="11261" max="11261" width="17.7109375" customWidth="1"/>
    <col min="11262" max="11262" width="48.7109375" bestFit="1" customWidth="1"/>
    <col min="11263" max="11263" width="14.85546875" customWidth="1"/>
    <col min="11264" max="11264" width="17.42578125" customWidth="1"/>
    <col min="11265" max="11265" width="3.7109375" customWidth="1"/>
    <col min="11266" max="11266" width="14.85546875" customWidth="1"/>
    <col min="11267" max="11267" width="14.7109375" customWidth="1"/>
    <col min="11517" max="11517" width="17.7109375" customWidth="1"/>
    <col min="11518" max="11518" width="48.7109375" bestFit="1" customWidth="1"/>
    <col min="11519" max="11519" width="14.85546875" customWidth="1"/>
    <col min="11520" max="11520" width="17.42578125" customWidth="1"/>
    <col min="11521" max="11521" width="3.7109375" customWidth="1"/>
    <col min="11522" max="11522" width="14.85546875" customWidth="1"/>
    <col min="11523" max="11523" width="14.7109375" customWidth="1"/>
    <col min="11773" max="11773" width="17.7109375" customWidth="1"/>
    <col min="11774" max="11774" width="48.7109375" bestFit="1" customWidth="1"/>
    <col min="11775" max="11775" width="14.85546875" customWidth="1"/>
    <col min="11776" max="11776" width="17.42578125" customWidth="1"/>
    <col min="11777" max="11777" width="3.7109375" customWidth="1"/>
    <col min="11778" max="11778" width="14.85546875" customWidth="1"/>
    <col min="11779" max="11779" width="14.7109375" customWidth="1"/>
    <col min="12029" max="12029" width="17.7109375" customWidth="1"/>
    <col min="12030" max="12030" width="48.7109375" bestFit="1" customWidth="1"/>
    <col min="12031" max="12031" width="14.85546875" customWidth="1"/>
    <col min="12032" max="12032" width="17.42578125" customWidth="1"/>
    <col min="12033" max="12033" width="3.7109375" customWidth="1"/>
    <col min="12034" max="12034" width="14.85546875" customWidth="1"/>
    <col min="12035" max="12035" width="14.7109375" customWidth="1"/>
    <col min="12285" max="12285" width="17.7109375" customWidth="1"/>
    <col min="12286" max="12286" width="48.7109375" bestFit="1" customWidth="1"/>
    <col min="12287" max="12287" width="14.85546875" customWidth="1"/>
    <col min="12288" max="12288" width="17.42578125" customWidth="1"/>
    <col min="12289" max="12289" width="3.7109375" customWidth="1"/>
    <col min="12290" max="12290" width="14.85546875" customWidth="1"/>
    <col min="12291" max="12291" width="14.7109375" customWidth="1"/>
    <col min="12541" max="12541" width="17.7109375" customWidth="1"/>
    <col min="12542" max="12542" width="48.7109375" bestFit="1" customWidth="1"/>
    <col min="12543" max="12543" width="14.85546875" customWidth="1"/>
    <col min="12544" max="12544" width="17.42578125" customWidth="1"/>
    <col min="12545" max="12545" width="3.7109375" customWidth="1"/>
    <col min="12546" max="12546" width="14.85546875" customWidth="1"/>
    <col min="12547" max="12547" width="14.7109375" customWidth="1"/>
    <col min="12797" max="12797" width="17.7109375" customWidth="1"/>
    <col min="12798" max="12798" width="48.7109375" bestFit="1" customWidth="1"/>
    <col min="12799" max="12799" width="14.85546875" customWidth="1"/>
    <col min="12800" max="12800" width="17.42578125" customWidth="1"/>
    <col min="12801" max="12801" width="3.7109375" customWidth="1"/>
    <col min="12802" max="12802" width="14.85546875" customWidth="1"/>
    <col min="12803" max="12803" width="14.7109375" customWidth="1"/>
    <col min="13053" max="13053" width="17.7109375" customWidth="1"/>
    <col min="13054" max="13054" width="48.7109375" bestFit="1" customWidth="1"/>
    <col min="13055" max="13055" width="14.85546875" customWidth="1"/>
    <col min="13056" max="13056" width="17.42578125" customWidth="1"/>
    <col min="13057" max="13057" width="3.7109375" customWidth="1"/>
    <col min="13058" max="13058" width="14.85546875" customWidth="1"/>
    <col min="13059" max="13059" width="14.7109375" customWidth="1"/>
    <col min="13309" max="13309" width="17.7109375" customWidth="1"/>
    <col min="13310" max="13310" width="48.7109375" bestFit="1" customWidth="1"/>
    <col min="13311" max="13311" width="14.85546875" customWidth="1"/>
    <col min="13312" max="13312" width="17.42578125" customWidth="1"/>
    <col min="13313" max="13313" width="3.7109375" customWidth="1"/>
    <col min="13314" max="13314" width="14.85546875" customWidth="1"/>
    <col min="13315" max="13315" width="14.7109375" customWidth="1"/>
    <col min="13565" max="13565" width="17.7109375" customWidth="1"/>
    <col min="13566" max="13566" width="48.7109375" bestFit="1" customWidth="1"/>
    <col min="13567" max="13567" width="14.85546875" customWidth="1"/>
    <col min="13568" max="13568" width="17.42578125" customWidth="1"/>
    <col min="13569" max="13569" width="3.7109375" customWidth="1"/>
    <col min="13570" max="13570" width="14.85546875" customWidth="1"/>
    <col min="13571" max="13571" width="14.7109375" customWidth="1"/>
    <col min="13821" max="13821" width="17.7109375" customWidth="1"/>
    <col min="13822" max="13822" width="48.7109375" bestFit="1" customWidth="1"/>
    <col min="13823" max="13823" width="14.85546875" customWidth="1"/>
    <col min="13824" max="13824" width="17.42578125" customWidth="1"/>
    <col min="13825" max="13825" width="3.7109375" customWidth="1"/>
    <col min="13826" max="13826" width="14.85546875" customWidth="1"/>
    <col min="13827" max="13827" width="14.7109375" customWidth="1"/>
    <col min="14077" max="14077" width="17.7109375" customWidth="1"/>
    <col min="14078" max="14078" width="48.7109375" bestFit="1" customWidth="1"/>
    <col min="14079" max="14079" width="14.85546875" customWidth="1"/>
    <col min="14080" max="14080" width="17.42578125" customWidth="1"/>
    <col min="14081" max="14081" width="3.7109375" customWidth="1"/>
    <col min="14082" max="14082" width="14.85546875" customWidth="1"/>
    <col min="14083" max="14083" width="14.7109375" customWidth="1"/>
    <col min="14333" max="14333" width="17.7109375" customWidth="1"/>
    <col min="14334" max="14334" width="48.7109375" bestFit="1" customWidth="1"/>
    <col min="14335" max="14335" width="14.85546875" customWidth="1"/>
    <col min="14336" max="14336" width="17.42578125" customWidth="1"/>
    <col min="14337" max="14337" width="3.7109375" customWidth="1"/>
    <col min="14338" max="14338" width="14.85546875" customWidth="1"/>
    <col min="14339" max="14339" width="14.7109375" customWidth="1"/>
    <col min="14589" max="14589" width="17.7109375" customWidth="1"/>
    <col min="14590" max="14590" width="48.7109375" bestFit="1" customWidth="1"/>
    <col min="14591" max="14591" width="14.85546875" customWidth="1"/>
    <col min="14592" max="14592" width="17.42578125" customWidth="1"/>
    <col min="14593" max="14593" width="3.7109375" customWidth="1"/>
    <col min="14594" max="14594" width="14.85546875" customWidth="1"/>
    <col min="14595" max="14595" width="14.7109375" customWidth="1"/>
    <col min="14845" max="14845" width="17.7109375" customWidth="1"/>
    <col min="14846" max="14846" width="48.7109375" bestFit="1" customWidth="1"/>
    <col min="14847" max="14847" width="14.85546875" customWidth="1"/>
    <col min="14848" max="14848" width="17.42578125" customWidth="1"/>
    <col min="14849" max="14849" width="3.7109375" customWidth="1"/>
    <col min="14850" max="14850" width="14.85546875" customWidth="1"/>
    <col min="14851" max="14851" width="14.7109375" customWidth="1"/>
    <col min="15101" max="15101" width="17.7109375" customWidth="1"/>
    <col min="15102" max="15102" width="48.7109375" bestFit="1" customWidth="1"/>
    <col min="15103" max="15103" width="14.85546875" customWidth="1"/>
    <col min="15104" max="15104" width="17.42578125" customWidth="1"/>
    <col min="15105" max="15105" width="3.7109375" customWidth="1"/>
    <col min="15106" max="15106" width="14.85546875" customWidth="1"/>
    <col min="15107" max="15107" width="14.7109375" customWidth="1"/>
    <col min="15357" max="15357" width="17.7109375" customWidth="1"/>
    <col min="15358" max="15358" width="48.7109375" bestFit="1" customWidth="1"/>
    <col min="15359" max="15359" width="14.85546875" customWidth="1"/>
    <col min="15360" max="15360" width="17.42578125" customWidth="1"/>
    <col min="15361" max="15361" width="3.7109375" customWidth="1"/>
    <col min="15362" max="15362" width="14.85546875" customWidth="1"/>
    <col min="15363" max="15363" width="14.7109375" customWidth="1"/>
    <col min="15613" max="15613" width="17.7109375" customWidth="1"/>
    <col min="15614" max="15614" width="48.7109375" bestFit="1" customWidth="1"/>
    <col min="15615" max="15615" width="14.85546875" customWidth="1"/>
    <col min="15616" max="15616" width="17.42578125" customWidth="1"/>
    <col min="15617" max="15617" width="3.7109375" customWidth="1"/>
    <col min="15618" max="15618" width="14.85546875" customWidth="1"/>
    <col min="15619" max="15619" width="14.7109375" customWidth="1"/>
    <col min="15869" max="15869" width="17.7109375" customWidth="1"/>
    <col min="15870" max="15870" width="48.7109375" bestFit="1" customWidth="1"/>
    <col min="15871" max="15871" width="14.85546875" customWidth="1"/>
    <col min="15872" max="15872" width="17.42578125" customWidth="1"/>
    <col min="15873" max="15873" width="3.7109375" customWidth="1"/>
    <col min="15874" max="15874" width="14.85546875" customWidth="1"/>
    <col min="15875" max="15875" width="14.7109375" customWidth="1"/>
    <col min="16125" max="16125" width="17.7109375" customWidth="1"/>
    <col min="16126" max="16126" width="48.7109375" bestFit="1" customWidth="1"/>
    <col min="16127" max="16127" width="14.85546875" customWidth="1"/>
    <col min="16128" max="16128" width="17.42578125" customWidth="1"/>
    <col min="16129" max="16129" width="3.7109375" customWidth="1"/>
    <col min="16130" max="16130" width="14.85546875" customWidth="1"/>
    <col min="16131" max="16131" width="14.7109375" customWidth="1"/>
  </cols>
  <sheetData>
    <row r="1" spans="1:3" ht="26.25" x14ac:dyDescent="0.25">
      <c r="A1" s="115" t="s">
        <v>221</v>
      </c>
      <c r="B1" s="115"/>
      <c r="C1" s="115"/>
    </row>
    <row r="2" spans="1:3" ht="8.25" customHeight="1" x14ac:dyDescent="0.25">
      <c r="A2" s="83"/>
    </row>
    <row r="3" spans="1:3" ht="15.75" x14ac:dyDescent="0.25">
      <c r="A3" s="113" t="s">
        <v>82</v>
      </c>
      <c r="B3" s="174"/>
      <c r="C3" s="168"/>
    </row>
    <row r="4" spans="1:3" ht="15.75" x14ac:dyDescent="0.25">
      <c r="A4" s="113" t="s">
        <v>83</v>
      </c>
      <c r="B4" s="174"/>
      <c r="C4" s="168"/>
    </row>
    <row r="5" spans="1:3" ht="15.75" x14ac:dyDescent="0.25">
      <c r="A5" s="113" t="s">
        <v>84</v>
      </c>
      <c r="B5" s="174"/>
      <c r="C5" s="168"/>
    </row>
    <row r="6" spans="1:3" ht="15.75" x14ac:dyDescent="0.25">
      <c r="A6" s="113" t="s">
        <v>225</v>
      </c>
      <c r="B6" s="169"/>
      <c r="C6" s="170"/>
    </row>
    <row r="7" spans="1:3" hidden="1" x14ac:dyDescent="0.25">
      <c r="A7" s="85"/>
      <c r="B7" s="114" t="s">
        <v>85</v>
      </c>
      <c r="C7" s="85"/>
    </row>
    <row r="8" spans="1:3" ht="44.25" customHeight="1" x14ac:dyDescent="0.25">
      <c r="A8" s="86" t="s">
        <v>86</v>
      </c>
      <c r="B8" s="87" t="s">
        <v>87</v>
      </c>
      <c r="C8" s="87" t="s">
        <v>88</v>
      </c>
    </row>
    <row r="9" spans="1:3" ht="15.75" x14ac:dyDescent="0.25">
      <c r="A9" s="89" t="s">
        <v>89</v>
      </c>
      <c r="B9" s="89"/>
      <c r="C9" s="90"/>
    </row>
    <row r="10" spans="1:3" ht="15.75" x14ac:dyDescent="0.25">
      <c r="A10" s="88" t="s">
        <v>90</v>
      </c>
      <c r="B10" s="91"/>
      <c r="C10" s="92"/>
    </row>
    <row r="11" spans="1:3" ht="15.75" x14ac:dyDescent="0.25">
      <c r="A11" s="88" t="s">
        <v>91</v>
      </c>
      <c r="B11" s="91"/>
      <c r="C11" s="92"/>
    </row>
    <row r="12" spans="1:3" ht="15.75" x14ac:dyDescent="0.25">
      <c r="A12" s="88" t="s">
        <v>92</v>
      </c>
      <c r="B12" s="91"/>
      <c r="C12" s="92"/>
    </row>
    <row r="13" spans="1:3" ht="15.75" x14ac:dyDescent="0.25">
      <c r="A13" s="88" t="s">
        <v>93</v>
      </c>
      <c r="B13" s="91"/>
      <c r="C13" s="92"/>
    </row>
    <row r="14" spans="1:3" ht="15.75" x14ac:dyDescent="0.25">
      <c r="A14" s="88" t="s">
        <v>94</v>
      </c>
      <c r="B14" s="91"/>
      <c r="C14" s="92"/>
    </row>
    <row r="15" spans="1:3" ht="15.75" x14ac:dyDescent="0.25">
      <c r="A15" s="88" t="s">
        <v>95</v>
      </c>
      <c r="B15" s="91"/>
      <c r="C15" s="92"/>
    </row>
    <row r="16" spans="1:3" ht="15.75" x14ac:dyDescent="0.25">
      <c r="A16" s="93" t="s">
        <v>96</v>
      </c>
      <c r="B16" s="94">
        <f>SUM(B10:B15)</f>
        <v>0</v>
      </c>
      <c r="C16" s="95">
        <f>B16</f>
        <v>0</v>
      </c>
    </row>
    <row r="17" spans="1:3" ht="15.75" x14ac:dyDescent="0.25">
      <c r="A17" s="89" t="s">
        <v>97</v>
      </c>
      <c r="B17" s="89"/>
      <c r="C17" s="90"/>
    </row>
    <row r="18" spans="1:3" ht="15.75" x14ac:dyDescent="0.25">
      <c r="A18" s="88" t="s">
        <v>98</v>
      </c>
      <c r="B18" s="91">
        <v>0</v>
      </c>
      <c r="C18" s="92"/>
    </row>
    <row r="19" spans="1:3" ht="15.75" x14ac:dyDescent="0.25">
      <c r="A19" s="88" t="s">
        <v>99</v>
      </c>
      <c r="B19" s="91"/>
      <c r="C19" s="92"/>
    </row>
    <row r="20" spans="1:3" ht="15.75" x14ac:dyDescent="0.25">
      <c r="A20" s="88" t="s">
        <v>100</v>
      </c>
      <c r="B20" s="91"/>
      <c r="C20" s="92"/>
    </row>
    <row r="21" spans="1:3" ht="15.75" x14ac:dyDescent="0.25">
      <c r="A21" s="88" t="s">
        <v>101</v>
      </c>
      <c r="B21" s="91"/>
      <c r="C21" s="92"/>
    </row>
    <row r="22" spans="1:3" ht="15.75" x14ac:dyDescent="0.25">
      <c r="A22" s="96" t="s">
        <v>102</v>
      </c>
      <c r="B22" s="91"/>
      <c r="C22" s="92"/>
    </row>
    <row r="23" spans="1:3" ht="15.75" x14ac:dyDescent="0.25">
      <c r="A23" s="96" t="s">
        <v>103</v>
      </c>
      <c r="B23" s="91"/>
      <c r="C23" s="92"/>
    </row>
    <row r="24" spans="1:3" ht="15.75" x14ac:dyDescent="0.25">
      <c r="A24" s="88" t="s">
        <v>104</v>
      </c>
      <c r="B24" s="91"/>
      <c r="C24" s="92"/>
    </row>
    <row r="25" spans="1:3" ht="15.75" x14ac:dyDescent="0.25">
      <c r="A25" s="88" t="s">
        <v>105</v>
      </c>
      <c r="B25" s="91"/>
      <c r="C25" s="84"/>
    </row>
    <row r="26" spans="1:3" ht="15.75" x14ac:dyDescent="0.25">
      <c r="A26" s="97" t="s">
        <v>106</v>
      </c>
      <c r="B26" s="94">
        <f>SUM(B18:B25)</f>
        <v>0</v>
      </c>
      <c r="C26" s="91">
        <f>B26</f>
        <v>0</v>
      </c>
    </row>
    <row r="27" spans="1:3" ht="15.75" x14ac:dyDescent="0.25">
      <c r="A27" s="89" t="s">
        <v>107</v>
      </c>
      <c r="B27" s="89"/>
      <c r="C27" s="90"/>
    </row>
    <row r="28" spans="1:3" ht="15.75" x14ac:dyDescent="0.25">
      <c r="A28" s="88" t="s">
        <v>108</v>
      </c>
      <c r="B28" s="98"/>
      <c r="C28" s="98"/>
    </row>
    <row r="29" spans="1:3" ht="15.75" x14ac:dyDescent="0.25">
      <c r="A29" s="88" t="s">
        <v>109</v>
      </c>
      <c r="B29" s="91"/>
      <c r="C29" s="92"/>
    </row>
    <row r="30" spans="1:3" ht="15.75" x14ac:dyDescent="0.25">
      <c r="A30" s="88" t="s">
        <v>110</v>
      </c>
      <c r="B30" s="91"/>
      <c r="C30" s="92"/>
    </row>
    <row r="31" spans="1:3" ht="15.75" x14ac:dyDescent="0.25">
      <c r="A31" s="88" t="s">
        <v>111</v>
      </c>
      <c r="B31" s="91"/>
      <c r="C31" s="92"/>
    </row>
    <row r="32" spans="1:3" ht="15.75" x14ac:dyDescent="0.25">
      <c r="A32" s="88" t="s">
        <v>112</v>
      </c>
      <c r="B32" s="91"/>
      <c r="C32" s="92"/>
    </row>
    <row r="33" spans="1:3" ht="15.75" x14ac:dyDescent="0.25">
      <c r="A33" s="88" t="s">
        <v>113</v>
      </c>
      <c r="B33" s="91"/>
      <c r="C33" s="92"/>
    </row>
    <row r="34" spans="1:3" ht="15.75" x14ac:dyDescent="0.25">
      <c r="A34" s="88" t="s">
        <v>114</v>
      </c>
      <c r="B34" s="91"/>
      <c r="C34" s="92"/>
    </row>
    <row r="35" spans="1:3" ht="15.75" x14ac:dyDescent="0.25">
      <c r="A35" s="88" t="s">
        <v>115</v>
      </c>
      <c r="B35" s="91"/>
      <c r="C35" s="92"/>
    </row>
    <row r="36" spans="1:3" ht="15.75" x14ac:dyDescent="0.25">
      <c r="A36" s="88" t="s">
        <v>116</v>
      </c>
      <c r="B36" s="91"/>
      <c r="C36" s="84"/>
    </row>
    <row r="37" spans="1:3" ht="15.75" x14ac:dyDescent="0.25">
      <c r="A37" s="97" t="s">
        <v>117</v>
      </c>
      <c r="B37" s="94">
        <f>SUM(B28:B36)</f>
        <v>0</v>
      </c>
      <c r="C37" s="91">
        <f>B37</f>
        <v>0</v>
      </c>
    </row>
    <row r="38" spans="1:3" ht="15.75" x14ac:dyDescent="0.25">
      <c r="A38" s="89" t="s">
        <v>118</v>
      </c>
      <c r="B38" s="89"/>
      <c r="C38" s="90"/>
    </row>
    <row r="39" spans="1:3" ht="15.75" x14ac:dyDescent="0.25">
      <c r="A39" s="88" t="s">
        <v>119</v>
      </c>
      <c r="B39" s="91"/>
      <c r="C39" s="92"/>
    </row>
    <row r="40" spans="1:3" ht="15.75" x14ac:dyDescent="0.25">
      <c r="A40" s="88" t="s">
        <v>120</v>
      </c>
      <c r="B40" s="91"/>
      <c r="C40" s="84"/>
    </row>
    <row r="41" spans="1:3" ht="15.75" x14ac:dyDescent="0.25">
      <c r="A41" s="99" t="s">
        <v>121</v>
      </c>
      <c r="B41" s="84"/>
      <c r="C41" s="92"/>
    </row>
    <row r="42" spans="1:3" ht="15.75" x14ac:dyDescent="0.25">
      <c r="A42" s="88" t="s">
        <v>122</v>
      </c>
      <c r="B42" s="91"/>
      <c r="C42" s="84"/>
    </row>
    <row r="43" spans="1:3" ht="15.75" x14ac:dyDescent="0.25">
      <c r="A43" s="97" t="s">
        <v>123</v>
      </c>
      <c r="B43" s="94">
        <f>SUM(B39:B42)</f>
        <v>0</v>
      </c>
      <c r="C43" s="91">
        <f>B43</f>
        <v>0</v>
      </c>
    </row>
    <row r="44" spans="1:3" ht="15.75" x14ac:dyDescent="0.25">
      <c r="A44" s="89" t="s">
        <v>124</v>
      </c>
      <c r="B44" s="89"/>
      <c r="C44" s="90"/>
    </row>
    <row r="45" spans="1:3" ht="15.75" x14ac:dyDescent="0.25">
      <c r="A45" s="88" t="s">
        <v>125</v>
      </c>
      <c r="B45" s="91"/>
      <c r="C45" s="92"/>
    </row>
    <row r="46" spans="1:3" ht="15.75" x14ac:dyDescent="0.25">
      <c r="A46" s="96" t="s">
        <v>126</v>
      </c>
      <c r="B46" s="91"/>
      <c r="C46" s="92"/>
    </row>
    <row r="47" spans="1:3" ht="15.75" x14ac:dyDescent="0.25">
      <c r="A47" s="96" t="s">
        <v>127</v>
      </c>
      <c r="B47" s="91"/>
      <c r="C47" s="92"/>
    </row>
    <row r="48" spans="1:3" ht="15.75" x14ac:dyDescent="0.25">
      <c r="A48" s="96" t="s">
        <v>128</v>
      </c>
      <c r="B48" s="91"/>
      <c r="C48" s="92"/>
    </row>
    <row r="49" spans="1:3" ht="15.75" x14ac:dyDescent="0.25">
      <c r="A49" s="88" t="s">
        <v>129</v>
      </c>
      <c r="B49" s="91"/>
      <c r="C49" s="92"/>
    </row>
    <row r="50" spans="1:3" ht="15.75" x14ac:dyDescent="0.25">
      <c r="A50" s="88" t="s">
        <v>130</v>
      </c>
      <c r="B50" s="91"/>
      <c r="C50" s="92"/>
    </row>
    <row r="51" spans="1:3" ht="15.75" x14ac:dyDescent="0.25">
      <c r="A51" s="88" t="s">
        <v>131</v>
      </c>
      <c r="B51" s="91"/>
      <c r="C51" s="92"/>
    </row>
    <row r="52" spans="1:3" ht="15.75" x14ac:dyDescent="0.25">
      <c r="A52" s="88" t="s">
        <v>132</v>
      </c>
      <c r="B52" s="91"/>
      <c r="C52" s="92"/>
    </row>
    <row r="53" spans="1:3" ht="15.75" x14ac:dyDescent="0.25">
      <c r="A53" s="88" t="s">
        <v>133</v>
      </c>
      <c r="B53" s="91"/>
      <c r="C53" s="92"/>
    </row>
    <row r="54" spans="1:3" ht="15.75" x14ac:dyDescent="0.25">
      <c r="A54" s="88" t="s">
        <v>134</v>
      </c>
      <c r="B54" s="91"/>
      <c r="C54" s="92"/>
    </row>
    <row r="55" spans="1:3" ht="15.75" x14ac:dyDescent="0.25">
      <c r="A55" s="88" t="s">
        <v>135</v>
      </c>
      <c r="B55" s="91"/>
      <c r="C55" s="92"/>
    </row>
    <row r="56" spans="1:3" ht="15.75" x14ac:dyDescent="0.25">
      <c r="A56" s="88" t="s">
        <v>136</v>
      </c>
      <c r="B56" s="91"/>
      <c r="C56" s="92"/>
    </row>
    <row r="57" spans="1:3" ht="15.75" x14ac:dyDescent="0.25">
      <c r="A57" s="88" t="s">
        <v>137</v>
      </c>
      <c r="B57" s="91"/>
      <c r="C57" s="92"/>
    </row>
    <row r="58" spans="1:3" ht="15.75" x14ac:dyDescent="0.25">
      <c r="A58" s="88" t="s">
        <v>138</v>
      </c>
      <c r="B58" s="91"/>
      <c r="C58" s="92"/>
    </row>
    <row r="59" spans="1:3" ht="15.75" x14ac:dyDescent="0.25">
      <c r="A59" s="88" t="s">
        <v>139</v>
      </c>
      <c r="B59" s="91"/>
      <c r="C59" s="92"/>
    </row>
    <row r="60" spans="1:3" ht="15.75" x14ac:dyDescent="0.25">
      <c r="A60" s="88" t="s">
        <v>140</v>
      </c>
      <c r="B60" s="91"/>
      <c r="C60" s="92"/>
    </row>
    <row r="61" spans="1:3" ht="15.75" x14ac:dyDescent="0.25">
      <c r="A61" s="88" t="s">
        <v>141</v>
      </c>
      <c r="B61" s="91"/>
      <c r="C61" s="92"/>
    </row>
    <row r="62" spans="1:3" ht="12.75" customHeight="1" x14ac:dyDescent="0.25">
      <c r="A62" s="93" t="s">
        <v>142</v>
      </c>
      <c r="B62" s="94">
        <f>SUM(B45:B61)</f>
        <v>0</v>
      </c>
      <c r="C62" s="84">
        <f>B62</f>
        <v>0</v>
      </c>
    </row>
    <row r="63" spans="1:3" ht="15.75" x14ac:dyDescent="0.25">
      <c r="A63" s="89" t="s">
        <v>143</v>
      </c>
      <c r="B63" s="89"/>
      <c r="C63" s="90"/>
    </row>
    <row r="64" spans="1:3" ht="15.75" x14ac:dyDescent="0.25">
      <c r="A64" s="88" t="s">
        <v>144</v>
      </c>
      <c r="B64" s="91"/>
      <c r="C64" s="92"/>
    </row>
    <row r="65" spans="1:3" ht="15.75" x14ac:dyDescent="0.25">
      <c r="A65" s="96" t="s">
        <v>145</v>
      </c>
      <c r="B65" s="91"/>
      <c r="C65" s="92"/>
    </row>
    <row r="66" spans="1:3" ht="15.75" x14ac:dyDescent="0.25">
      <c r="A66" s="96" t="s">
        <v>146</v>
      </c>
      <c r="B66" s="91"/>
      <c r="C66" s="92"/>
    </row>
    <row r="67" spans="1:3" ht="15.75" x14ac:dyDescent="0.25">
      <c r="A67" s="96" t="s">
        <v>147</v>
      </c>
      <c r="B67" s="91"/>
      <c r="C67" s="92"/>
    </row>
    <row r="68" spans="1:3" ht="15.75" x14ac:dyDescent="0.25">
      <c r="A68" s="88" t="s">
        <v>148</v>
      </c>
      <c r="B68" s="91"/>
      <c r="C68" s="92"/>
    </row>
    <row r="69" spans="1:3" ht="15.75" x14ac:dyDescent="0.25">
      <c r="A69" s="88" t="s">
        <v>149</v>
      </c>
      <c r="B69" s="91"/>
      <c r="C69" s="92"/>
    </row>
    <row r="70" spans="1:3" ht="15.75" x14ac:dyDescent="0.25">
      <c r="A70" s="88" t="s">
        <v>150</v>
      </c>
      <c r="B70" s="91"/>
      <c r="C70" s="92"/>
    </row>
    <row r="71" spans="1:3" ht="15.75" x14ac:dyDescent="0.25">
      <c r="A71" s="88" t="s">
        <v>151</v>
      </c>
      <c r="B71" s="91"/>
      <c r="C71" s="92"/>
    </row>
    <row r="72" spans="1:3" ht="15.75" x14ac:dyDescent="0.25">
      <c r="A72" s="88" t="s">
        <v>152</v>
      </c>
      <c r="B72" s="91"/>
      <c r="C72" s="92"/>
    </row>
    <row r="73" spans="1:3" ht="15.75" x14ac:dyDescent="0.25">
      <c r="A73" s="88" t="s">
        <v>153</v>
      </c>
      <c r="B73" s="91"/>
      <c r="C73" s="92"/>
    </row>
    <row r="74" spans="1:3" ht="15.75" x14ac:dyDescent="0.25">
      <c r="A74" s="88" t="s">
        <v>154</v>
      </c>
      <c r="B74" s="91"/>
      <c r="C74" s="92"/>
    </row>
    <row r="75" spans="1:3" ht="15.75" x14ac:dyDescent="0.25">
      <c r="A75" s="88" t="s">
        <v>155</v>
      </c>
      <c r="B75" s="91"/>
      <c r="C75" s="92"/>
    </row>
    <row r="76" spans="1:3" ht="15.75" x14ac:dyDescent="0.25">
      <c r="A76" s="88" t="s">
        <v>156</v>
      </c>
      <c r="B76" s="91"/>
      <c r="C76" s="84"/>
    </row>
    <row r="77" spans="1:3" ht="15.75" x14ac:dyDescent="0.25">
      <c r="A77" s="88" t="s">
        <v>157</v>
      </c>
      <c r="B77" s="84"/>
      <c r="C77" s="92"/>
    </row>
    <row r="78" spans="1:3" ht="15.75" x14ac:dyDescent="0.25">
      <c r="A78" s="88" t="s">
        <v>158</v>
      </c>
      <c r="B78" s="91"/>
      <c r="C78" s="92"/>
    </row>
    <row r="79" spans="1:3" ht="15.75" x14ac:dyDescent="0.25">
      <c r="A79" s="96" t="s">
        <v>159</v>
      </c>
      <c r="B79" s="91"/>
      <c r="C79" s="92"/>
    </row>
    <row r="80" spans="1:3" ht="15.75" x14ac:dyDescent="0.25">
      <c r="A80" s="96" t="s">
        <v>160</v>
      </c>
      <c r="B80" s="91"/>
      <c r="C80" s="92"/>
    </row>
    <row r="81" spans="1:3" ht="15.75" x14ac:dyDescent="0.25">
      <c r="A81" s="88" t="s">
        <v>161</v>
      </c>
      <c r="B81" s="91"/>
      <c r="C81" s="92"/>
    </row>
    <row r="82" spans="1:3" ht="15.75" x14ac:dyDescent="0.25">
      <c r="A82" s="88" t="s">
        <v>162</v>
      </c>
      <c r="B82" s="91"/>
      <c r="C82" s="92"/>
    </row>
    <row r="83" spans="1:3" ht="15.75" x14ac:dyDescent="0.25">
      <c r="A83" s="93" t="s">
        <v>163</v>
      </c>
      <c r="B83" s="94">
        <f>SUM(B64:B82)</f>
        <v>0</v>
      </c>
      <c r="C83" s="91">
        <f>B83</f>
        <v>0</v>
      </c>
    </row>
    <row r="84" spans="1:3" ht="15.75" x14ac:dyDescent="0.25">
      <c r="A84" s="89" t="s">
        <v>164</v>
      </c>
      <c r="B84" s="89"/>
      <c r="C84" s="90"/>
    </row>
    <row r="85" spans="1:3" ht="15.75" x14ac:dyDescent="0.25">
      <c r="A85" s="88" t="s">
        <v>165</v>
      </c>
      <c r="B85" s="91"/>
      <c r="C85" s="92"/>
    </row>
    <row r="86" spans="1:3" ht="15.75" x14ac:dyDescent="0.25">
      <c r="A86" s="88" t="s">
        <v>166</v>
      </c>
      <c r="B86" s="91"/>
      <c r="C86" s="92"/>
    </row>
    <row r="87" spans="1:3" ht="15.75" x14ac:dyDescent="0.25">
      <c r="A87" s="88" t="s">
        <v>167</v>
      </c>
      <c r="B87" s="91"/>
      <c r="C87" s="92"/>
    </row>
    <row r="88" spans="1:3" ht="15.75" x14ac:dyDescent="0.25">
      <c r="A88" s="88" t="s">
        <v>168</v>
      </c>
      <c r="B88" s="91"/>
      <c r="C88" s="92"/>
    </row>
    <row r="89" spans="1:3" ht="15.75" x14ac:dyDescent="0.25">
      <c r="A89" s="88" t="s">
        <v>169</v>
      </c>
      <c r="B89" s="91"/>
      <c r="C89" s="92"/>
    </row>
    <row r="90" spans="1:3" ht="15.75" x14ac:dyDescent="0.25">
      <c r="A90" s="88" t="s">
        <v>170</v>
      </c>
      <c r="B90" s="91"/>
      <c r="C90" s="92"/>
    </row>
    <row r="91" spans="1:3" ht="15.75" x14ac:dyDescent="0.25">
      <c r="A91" s="88" t="s">
        <v>171</v>
      </c>
      <c r="B91" s="91"/>
      <c r="C91" s="92"/>
    </row>
    <row r="92" spans="1:3" ht="15.75" x14ac:dyDescent="0.25">
      <c r="A92" s="88" t="s">
        <v>172</v>
      </c>
      <c r="B92" s="91"/>
      <c r="C92" s="92"/>
    </row>
    <row r="93" spans="1:3" ht="15.75" x14ac:dyDescent="0.25">
      <c r="A93" s="88" t="s">
        <v>173</v>
      </c>
      <c r="B93" s="91"/>
      <c r="C93" s="92"/>
    </row>
    <row r="94" spans="1:3" ht="15.75" x14ac:dyDescent="0.25">
      <c r="A94" s="88" t="s">
        <v>174</v>
      </c>
      <c r="B94" s="91"/>
      <c r="C94" s="92"/>
    </row>
    <row r="95" spans="1:3" ht="15.75" x14ac:dyDescent="0.25">
      <c r="A95" s="88" t="s">
        <v>175</v>
      </c>
      <c r="B95" s="91"/>
      <c r="C95" s="92"/>
    </row>
    <row r="96" spans="1:3" ht="15.75" x14ac:dyDescent="0.25">
      <c r="A96" s="88" t="s">
        <v>176</v>
      </c>
      <c r="B96" s="91"/>
      <c r="C96" s="92"/>
    </row>
    <row r="97" spans="1:3" ht="15.75" x14ac:dyDescent="0.25">
      <c r="A97" s="88" t="s">
        <v>177</v>
      </c>
      <c r="B97" s="91"/>
      <c r="C97" s="92"/>
    </row>
    <row r="98" spans="1:3" ht="15.75" x14ac:dyDescent="0.25">
      <c r="A98" s="88" t="s">
        <v>178</v>
      </c>
      <c r="B98" s="91"/>
      <c r="C98" s="92"/>
    </row>
    <row r="99" spans="1:3" ht="15.75" x14ac:dyDescent="0.25">
      <c r="A99" s="97" t="s">
        <v>179</v>
      </c>
      <c r="B99" s="94">
        <f>SUM(B85:B98)</f>
        <v>0</v>
      </c>
      <c r="C99" s="91">
        <f>B99</f>
        <v>0</v>
      </c>
    </row>
    <row r="100" spans="1:3" ht="15.75" x14ac:dyDescent="0.25">
      <c r="A100" s="89" t="s">
        <v>180</v>
      </c>
      <c r="B100" s="89"/>
      <c r="C100" s="90"/>
    </row>
    <row r="101" spans="1:3" ht="15.75" x14ac:dyDescent="0.25">
      <c r="A101" s="88" t="s">
        <v>181</v>
      </c>
      <c r="B101" s="91"/>
      <c r="C101" s="92"/>
    </row>
    <row r="102" spans="1:3" ht="15.75" x14ac:dyDescent="0.25">
      <c r="A102" s="88" t="s">
        <v>182</v>
      </c>
      <c r="B102" s="91"/>
      <c r="C102" s="92"/>
    </row>
    <row r="103" spans="1:3" ht="15.75" x14ac:dyDescent="0.25">
      <c r="A103" s="88" t="s">
        <v>183</v>
      </c>
      <c r="B103" s="91"/>
      <c r="C103" s="84"/>
    </row>
    <row r="104" spans="1:3" ht="15.75" x14ac:dyDescent="0.25">
      <c r="A104" s="88" t="s">
        <v>184</v>
      </c>
      <c r="B104" s="84"/>
      <c r="C104" s="92"/>
    </row>
    <row r="105" spans="1:3" ht="15.75" x14ac:dyDescent="0.25">
      <c r="A105" s="88" t="s">
        <v>185</v>
      </c>
      <c r="B105" s="91"/>
      <c r="C105" s="92"/>
    </row>
    <row r="106" spans="1:3" ht="15.75" x14ac:dyDescent="0.25">
      <c r="A106" s="88" t="s">
        <v>186</v>
      </c>
      <c r="B106" s="91"/>
      <c r="C106" s="92"/>
    </row>
    <row r="107" spans="1:3" ht="15.75" x14ac:dyDescent="0.25">
      <c r="A107" s="88" t="s">
        <v>187</v>
      </c>
      <c r="B107" s="91"/>
      <c r="C107" s="92"/>
    </row>
    <row r="108" spans="1:3" ht="15.75" x14ac:dyDescent="0.25">
      <c r="A108" s="88" t="s">
        <v>188</v>
      </c>
      <c r="B108" s="91"/>
      <c r="C108" s="92"/>
    </row>
    <row r="109" spans="1:3" ht="15.75" x14ac:dyDescent="0.25">
      <c r="A109" s="88" t="s">
        <v>189</v>
      </c>
      <c r="B109" s="91"/>
      <c r="C109" s="92"/>
    </row>
    <row r="110" spans="1:3" ht="15.75" x14ac:dyDescent="0.25">
      <c r="A110" s="88" t="s">
        <v>190</v>
      </c>
      <c r="B110" s="91"/>
      <c r="C110" s="92"/>
    </row>
    <row r="111" spans="1:3" ht="15.75" x14ac:dyDescent="0.25">
      <c r="A111" s="88" t="s">
        <v>191</v>
      </c>
      <c r="B111" s="91"/>
      <c r="C111" s="92"/>
    </row>
    <row r="112" spans="1:3" ht="15.75" x14ac:dyDescent="0.25">
      <c r="A112" s="88" t="s">
        <v>192</v>
      </c>
      <c r="B112" s="91"/>
      <c r="C112" s="92"/>
    </row>
    <row r="113" spans="1:3" ht="15.75" x14ac:dyDescent="0.25">
      <c r="A113" s="88" t="s">
        <v>193</v>
      </c>
      <c r="B113" s="91"/>
      <c r="C113" s="92"/>
    </row>
    <row r="114" spans="1:3" ht="15.75" x14ac:dyDescent="0.25">
      <c r="A114" s="88" t="s">
        <v>194</v>
      </c>
      <c r="B114" s="91"/>
      <c r="C114" s="92"/>
    </row>
    <row r="115" spans="1:3" ht="15.75" x14ac:dyDescent="0.25">
      <c r="A115" s="88" t="s">
        <v>195</v>
      </c>
      <c r="B115" s="91"/>
      <c r="C115" s="84"/>
    </row>
    <row r="116" spans="1:3" ht="15.75" x14ac:dyDescent="0.25">
      <c r="A116" s="93" t="s">
        <v>196</v>
      </c>
      <c r="B116" s="94">
        <f>SUM(B101:B115)</f>
        <v>0</v>
      </c>
      <c r="C116" s="91">
        <f>B116</f>
        <v>0</v>
      </c>
    </row>
    <row r="117" spans="1:3" ht="15.75" x14ac:dyDescent="0.25">
      <c r="A117" s="89" t="s">
        <v>197</v>
      </c>
      <c r="B117" s="89"/>
      <c r="C117" s="90"/>
    </row>
    <row r="118" spans="1:3" ht="15.75" x14ac:dyDescent="0.25">
      <c r="A118" s="88" t="s">
        <v>198</v>
      </c>
      <c r="B118" s="91"/>
      <c r="C118" s="92"/>
    </row>
    <row r="119" spans="1:3" ht="15.75" x14ac:dyDescent="0.25">
      <c r="A119" s="88" t="s">
        <v>199</v>
      </c>
      <c r="B119" s="91"/>
      <c r="C119" s="92"/>
    </row>
    <row r="120" spans="1:3" ht="15.75" x14ac:dyDescent="0.25">
      <c r="A120" s="88" t="s">
        <v>71</v>
      </c>
      <c r="B120" s="91"/>
      <c r="C120" s="92"/>
    </row>
    <row r="121" spans="1:3" ht="15.75" x14ac:dyDescent="0.25">
      <c r="A121" s="88" t="s">
        <v>200</v>
      </c>
      <c r="B121" s="91"/>
      <c r="C121" s="92"/>
    </row>
    <row r="122" spans="1:3" ht="15.75" x14ac:dyDescent="0.25">
      <c r="A122" s="88" t="s">
        <v>201</v>
      </c>
      <c r="B122" s="91"/>
      <c r="C122" s="92"/>
    </row>
    <row r="123" spans="1:3" ht="15.75" x14ac:dyDescent="0.25">
      <c r="A123" s="88" t="s">
        <v>202</v>
      </c>
      <c r="B123" s="91"/>
      <c r="C123" s="92"/>
    </row>
    <row r="124" spans="1:3" ht="15.75" x14ac:dyDescent="0.25">
      <c r="A124" s="88" t="s">
        <v>203</v>
      </c>
      <c r="B124" s="91"/>
      <c r="C124" s="84"/>
    </row>
    <row r="125" spans="1:3" ht="15.75" x14ac:dyDescent="0.25">
      <c r="A125" s="97" t="s">
        <v>204</v>
      </c>
      <c r="B125" s="94">
        <f>SUM(B118:B124)</f>
        <v>0</v>
      </c>
      <c r="C125" s="91">
        <f>B125</f>
        <v>0</v>
      </c>
    </row>
    <row r="126" spans="1:3" ht="15.75" x14ac:dyDescent="0.25">
      <c r="A126" s="89" t="s">
        <v>205</v>
      </c>
      <c r="B126" s="95">
        <f>SUM(B16,B26,B37,B43,B62,B83,B99,B116,B125)</f>
        <v>0</v>
      </c>
      <c r="C126" s="95">
        <f>SUM(C16,C26,C37,C43,C62,C83,C99,C116,C125)</f>
        <v>0</v>
      </c>
    </row>
    <row r="127" spans="1:3" ht="15.75" x14ac:dyDescent="0.25">
      <c r="A127" s="89" t="s">
        <v>206</v>
      </c>
      <c r="B127" s="89"/>
      <c r="C127" s="90"/>
    </row>
    <row r="128" spans="1:3" ht="15.75" x14ac:dyDescent="0.25">
      <c r="A128" s="88" t="s">
        <v>207</v>
      </c>
      <c r="B128" s="91"/>
      <c r="C128" s="84"/>
    </row>
    <row r="129" spans="1:3" ht="15.75" x14ac:dyDescent="0.25">
      <c r="A129" s="88" t="s">
        <v>222</v>
      </c>
      <c r="B129" s="91"/>
      <c r="C129" s="84"/>
    </row>
    <row r="130" spans="1:3" ht="15.75" x14ac:dyDescent="0.25">
      <c r="A130" s="88" t="s">
        <v>208</v>
      </c>
      <c r="B130" s="91"/>
      <c r="C130" s="84"/>
    </row>
    <row r="131" spans="1:3" ht="15.75" x14ac:dyDescent="0.25">
      <c r="A131" s="97" t="s">
        <v>209</v>
      </c>
      <c r="B131" s="94">
        <f>SUM(B128:B130)</f>
        <v>0</v>
      </c>
      <c r="C131" s="90">
        <f>B131</f>
        <v>0</v>
      </c>
    </row>
    <row r="132" spans="1:3" ht="15.75" x14ac:dyDescent="0.25">
      <c r="A132" s="89" t="s">
        <v>210</v>
      </c>
      <c r="B132" s="95">
        <f>SUM(B126,B131)</f>
        <v>0</v>
      </c>
      <c r="C132" s="95">
        <f>SUM(C126,C131)</f>
        <v>0</v>
      </c>
    </row>
    <row r="133" spans="1:3" ht="15.75" x14ac:dyDescent="0.25">
      <c r="A133" s="89" t="s">
        <v>223</v>
      </c>
      <c r="B133" s="89"/>
      <c r="C133" s="90"/>
    </row>
    <row r="134" spans="1:3" ht="15.75" x14ac:dyDescent="0.25">
      <c r="A134" s="88" t="s">
        <v>211</v>
      </c>
      <c r="B134" s="91"/>
      <c r="C134" s="92"/>
    </row>
    <row r="135" spans="1:3" ht="15.75" x14ac:dyDescent="0.25">
      <c r="A135" s="88" t="s">
        <v>228</v>
      </c>
      <c r="B135" s="91"/>
      <c r="C135" s="92"/>
    </row>
    <row r="136" spans="1:3" ht="15.75" x14ac:dyDescent="0.25">
      <c r="A136" s="88" t="s">
        <v>226</v>
      </c>
      <c r="B136" s="91"/>
      <c r="C136" s="92"/>
    </row>
    <row r="137" spans="1:3" ht="15.75" x14ac:dyDescent="0.25">
      <c r="A137" s="88" t="s">
        <v>227</v>
      </c>
      <c r="B137" s="91"/>
      <c r="C137" s="84"/>
    </row>
    <row r="138" spans="1:3" ht="15.75" x14ac:dyDescent="0.25">
      <c r="A138" s="97" t="s">
        <v>212</v>
      </c>
      <c r="B138" s="94">
        <f>SUM(B134:B137)</f>
        <v>0</v>
      </c>
      <c r="C138" s="91">
        <f>B138</f>
        <v>0</v>
      </c>
    </row>
    <row r="139" spans="1:3" ht="15.75" x14ac:dyDescent="0.25">
      <c r="A139" s="89" t="s">
        <v>213</v>
      </c>
      <c r="B139" s="95">
        <f>SUM(B132,B138)</f>
        <v>0</v>
      </c>
      <c r="C139" s="95">
        <f>SUM(C132,C138)</f>
        <v>0</v>
      </c>
    </row>
    <row r="140" spans="1:3" ht="15.75" x14ac:dyDescent="0.25">
      <c r="A140" s="89" t="s">
        <v>214</v>
      </c>
      <c r="B140" s="89"/>
      <c r="C140" s="90"/>
    </row>
    <row r="141" spans="1:3" ht="15.75" x14ac:dyDescent="0.25">
      <c r="A141" s="88" t="s">
        <v>215</v>
      </c>
      <c r="B141" s="91">
        <v>0</v>
      </c>
      <c r="C141" s="92"/>
    </row>
    <row r="142" spans="1:3" ht="15.75" x14ac:dyDescent="0.25">
      <c r="A142" s="96" t="s">
        <v>216</v>
      </c>
      <c r="B142" s="91"/>
      <c r="C142" s="92"/>
    </row>
    <row r="143" spans="1:3" ht="15.75" x14ac:dyDescent="0.25">
      <c r="A143" s="96" t="s">
        <v>217</v>
      </c>
      <c r="B143" s="91"/>
      <c r="C143" s="92"/>
    </row>
    <row r="144" spans="1:3" ht="15.75" x14ac:dyDescent="0.25">
      <c r="A144" s="96" t="s">
        <v>218</v>
      </c>
      <c r="B144" s="91"/>
      <c r="C144" s="92"/>
    </row>
    <row r="145" spans="1:3" ht="16.5" thickBot="1" x14ac:dyDescent="0.3">
      <c r="A145" s="100" t="s">
        <v>219</v>
      </c>
      <c r="B145" s="101">
        <f>SUM(B141:B144)</f>
        <v>0</v>
      </c>
      <c r="C145" s="102">
        <f>B145</f>
        <v>0</v>
      </c>
    </row>
    <row r="146" spans="1:3" ht="17.25" thickTop="1" thickBot="1" x14ac:dyDescent="0.3">
      <c r="A146" s="103" t="s">
        <v>220</v>
      </c>
      <c r="B146" s="104">
        <f>B132-B145</f>
        <v>0</v>
      </c>
      <c r="C146" s="105">
        <f>C132-C145</f>
        <v>0</v>
      </c>
    </row>
    <row r="147" spans="1:3" x14ac:dyDescent="0.25">
      <c r="A147" s="106"/>
      <c r="B147" s="107"/>
      <c r="C147" s="108"/>
    </row>
    <row r="148" spans="1:3" x14ac:dyDescent="0.25">
      <c r="A148" s="109"/>
      <c r="B148" s="110"/>
    </row>
    <row r="149" spans="1:3" x14ac:dyDescent="0.25">
      <c r="A149" s="111"/>
      <c r="B149" s="110"/>
    </row>
    <row r="150" spans="1:3" x14ac:dyDescent="0.25">
      <c r="A150" s="109"/>
      <c r="B150" s="110"/>
    </row>
    <row r="151" spans="1:3" x14ac:dyDescent="0.25">
      <c r="A151" s="109"/>
      <c r="B151" s="111"/>
      <c r="C151" s="112"/>
    </row>
    <row r="152" spans="1:3" x14ac:dyDescent="0.25">
      <c r="A152" s="109"/>
      <c r="B152" s="109"/>
      <c r="C152" s="112"/>
    </row>
    <row r="153" spans="1:3" x14ac:dyDescent="0.25">
      <c r="A153" s="109"/>
      <c r="B153" s="109"/>
      <c r="C153" s="112"/>
    </row>
    <row r="154" spans="1:3" x14ac:dyDescent="0.25">
      <c r="A154" s="109"/>
      <c r="B154" s="109"/>
      <c r="C154" s="112"/>
    </row>
    <row r="155" spans="1:3" x14ac:dyDescent="0.25">
      <c r="A155" s="109"/>
      <c r="B155" s="109"/>
      <c r="C155" s="112"/>
    </row>
    <row r="156" spans="1:3" x14ac:dyDescent="0.25">
      <c r="A156" s="109"/>
      <c r="B156" s="109"/>
      <c r="C156" s="112"/>
    </row>
    <row r="157" spans="1:3" x14ac:dyDescent="0.25">
      <c r="A157" s="109"/>
      <c r="B157" s="109"/>
      <c r="C157" s="112"/>
    </row>
    <row r="158" spans="1:3" x14ac:dyDescent="0.25">
      <c r="A158" s="109"/>
      <c r="B158" s="109"/>
      <c r="C158" s="112"/>
    </row>
    <row r="159" spans="1:3" x14ac:dyDescent="0.25">
      <c r="A159" s="109"/>
      <c r="B159" s="109"/>
      <c r="C159" s="112"/>
    </row>
    <row r="160" spans="1:3" x14ac:dyDescent="0.25">
      <c r="A160" s="109"/>
      <c r="B160" s="109"/>
      <c r="C160" s="11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BBD5-4F9C-4ED5-816A-F4E0534FCDBB}">
  <dimension ref="A1:H106"/>
  <sheetViews>
    <sheetView tabSelected="1" zoomScale="75" zoomScaleNormal="75" workbookViewId="0">
      <selection activeCell="G3" sqref="G3"/>
    </sheetView>
  </sheetViews>
  <sheetFormatPr defaultColWidth="15" defaultRowHeight="15.75" x14ac:dyDescent="0.25"/>
  <cols>
    <col min="1" max="1" width="42.5703125" style="1" customWidth="1"/>
    <col min="2" max="2" width="24" style="1" customWidth="1"/>
    <col min="3" max="3" width="15.5703125" style="1" bestFit="1" customWidth="1"/>
    <col min="4" max="4" width="15.42578125" style="1" bestFit="1" customWidth="1"/>
    <col min="5" max="6" width="15.140625" style="1" bestFit="1" customWidth="1"/>
    <col min="7" max="7" width="18.42578125" style="1" customWidth="1"/>
    <col min="8" max="8" width="87.42578125" style="1" customWidth="1"/>
    <col min="9" max="256" width="15" style="1"/>
    <col min="257" max="257" width="42.5703125" style="1" customWidth="1"/>
    <col min="258" max="258" width="21.85546875" style="1" customWidth="1"/>
    <col min="259" max="259" width="15.5703125" style="1" bestFit="1" customWidth="1"/>
    <col min="260" max="260" width="15.42578125" style="1" bestFit="1" customWidth="1"/>
    <col min="261" max="262" width="15.140625" style="1" bestFit="1" customWidth="1"/>
    <col min="263" max="512" width="15" style="1"/>
    <col min="513" max="513" width="42.5703125" style="1" customWidth="1"/>
    <col min="514" max="514" width="21.85546875" style="1" customWidth="1"/>
    <col min="515" max="515" width="15.5703125" style="1" bestFit="1" customWidth="1"/>
    <col min="516" max="516" width="15.42578125" style="1" bestFit="1" customWidth="1"/>
    <col min="517" max="518" width="15.140625" style="1" bestFit="1" customWidth="1"/>
    <col min="519" max="768" width="15" style="1"/>
    <col min="769" max="769" width="42.5703125" style="1" customWidth="1"/>
    <col min="770" max="770" width="21.85546875" style="1" customWidth="1"/>
    <col min="771" max="771" width="15.5703125" style="1" bestFit="1" customWidth="1"/>
    <col min="772" max="772" width="15.42578125" style="1" bestFit="1" customWidth="1"/>
    <col min="773" max="774" width="15.140625" style="1" bestFit="1" customWidth="1"/>
    <col min="775" max="1024" width="15" style="1"/>
    <col min="1025" max="1025" width="42.5703125" style="1" customWidth="1"/>
    <col min="1026" max="1026" width="21.85546875" style="1" customWidth="1"/>
    <col min="1027" max="1027" width="15.5703125" style="1" bestFit="1" customWidth="1"/>
    <col min="1028" max="1028" width="15.42578125" style="1" bestFit="1" customWidth="1"/>
    <col min="1029" max="1030" width="15.140625" style="1" bestFit="1" customWidth="1"/>
    <col min="1031" max="1280" width="15" style="1"/>
    <col min="1281" max="1281" width="42.5703125" style="1" customWidth="1"/>
    <col min="1282" max="1282" width="21.85546875" style="1" customWidth="1"/>
    <col min="1283" max="1283" width="15.5703125" style="1" bestFit="1" customWidth="1"/>
    <col min="1284" max="1284" width="15.42578125" style="1" bestFit="1" customWidth="1"/>
    <col min="1285" max="1286" width="15.140625" style="1" bestFit="1" customWidth="1"/>
    <col min="1287" max="1536" width="15" style="1"/>
    <col min="1537" max="1537" width="42.5703125" style="1" customWidth="1"/>
    <col min="1538" max="1538" width="21.85546875" style="1" customWidth="1"/>
    <col min="1539" max="1539" width="15.5703125" style="1" bestFit="1" customWidth="1"/>
    <col min="1540" max="1540" width="15.42578125" style="1" bestFit="1" customWidth="1"/>
    <col min="1541" max="1542" width="15.140625" style="1" bestFit="1" customWidth="1"/>
    <col min="1543" max="1792" width="15" style="1"/>
    <col min="1793" max="1793" width="42.5703125" style="1" customWidth="1"/>
    <col min="1794" max="1794" width="21.85546875" style="1" customWidth="1"/>
    <col min="1795" max="1795" width="15.5703125" style="1" bestFit="1" customWidth="1"/>
    <col min="1796" max="1796" width="15.42578125" style="1" bestFit="1" customWidth="1"/>
    <col min="1797" max="1798" width="15.140625" style="1" bestFit="1" customWidth="1"/>
    <col min="1799" max="2048" width="15" style="1"/>
    <col min="2049" max="2049" width="42.5703125" style="1" customWidth="1"/>
    <col min="2050" max="2050" width="21.85546875" style="1" customWidth="1"/>
    <col min="2051" max="2051" width="15.5703125" style="1" bestFit="1" customWidth="1"/>
    <col min="2052" max="2052" width="15.42578125" style="1" bestFit="1" customWidth="1"/>
    <col min="2053" max="2054" width="15.140625" style="1" bestFit="1" customWidth="1"/>
    <col min="2055" max="2304" width="15" style="1"/>
    <col min="2305" max="2305" width="42.5703125" style="1" customWidth="1"/>
    <col min="2306" max="2306" width="21.85546875" style="1" customWidth="1"/>
    <col min="2307" max="2307" width="15.5703125" style="1" bestFit="1" customWidth="1"/>
    <col min="2308" max="2308" width="15.42578125" style="1" bestFit="1" customWidth="1"/>
    <col min="2309" max="2310" width="15.140625" style="1" bestFit="1" customWidth="1"/>
    <col min="2311" max="2560" width="15" style="1"/>
    <col min="2561" max="2561" width="42.5703125" style="1" customWidth="1"/>
    <col min="2562" max="2562" width="21.85546875" style="1" customWidth="1"/>
    <col min="2563" max="2563" width="15.5703125" style="1" bestFit="1" customWidth="1"/>
    <col min="2564" max="2564" width="15.42578125" style="1" bestFit="1" customWidth="1"/>
    <col min="2565" max="2566" width="15.140625" style="1" bestFit="1" customWidth="1"/>
    <col min="2567" max="2816" width="15" style="1"/>
    <col min="2817" max="2817" width="42.5703125" style="1" customWidth="1"/>
    <col min="2818" max="2818" width="21.85546875" style="1" customWidth="1"/>
    <col min="2819" max="2819" width="15.5703125" style="1" bestFit="1" customWidth="1"/>
    <col min="2820" max="2820" width="15.42578125" style="1" bestFit="1" customWidth="1"/>
    <col min="2821" max="2822" width="15.140625" style="1" bestFit="1" customWidth="1"/>
    <col min="2823" max="3072" width="15" style="1"/>
    <col min="3073" max="3073" width="42.5703125" style="1" customWidth="1"/>
    <col min="3074" max="3074" width="21.85546875" style="1" customWidth="1"/>
    <col min="3075" max="3075" width="15.5703125" style="1" bestFit="1" customWidth="1"/>
    <col min="3076" max="3076" width="15.42578125" style="1" bestFit="1" customWidth="1"/>
    <col min="3077" max="3078" width="15.140625" style="1" bestFit="1" customWidth="1"/>
    <col min="3079" max="3328" width="15" style="1"/>
    <col min="3329" max="3329" width="42.5703125" style="1" customWidth="1"/>
    <col min="3330" max="3330" width="21.85546875" style="1" customWidth="1"/>
    <col min="3331" max="3331" width="15.5703125" style="1" bestFit="1" customWidth="1"/>
    <col min="3332" max="3332" width="15.42578125" style="1" bestFit="1" customWidth="1"/>
    <col min="3333" max="3334" width="15.140625" style="1" bestFit="1" customWidth="1"/>
    <col min="3335" max="3584" width="15" style="1"/>
    <col min="3585" max="3585" width="42.5703125" style="1" customWidth="1"/>
    <col min="3586" max="3586" width="21.85546875" style="1" customWidth="1"/>
    <col min="3587" max="3587" width="15.5703125" style="1" bestFit="1" customWidth="1"/>
    <col min="3588" max="3588" width="15.42578125" style="1" bestFit="1" customWidth="1"/>
    <col min="3589" max="3590" width="15.140625" style="1" bestFit="1" customWidth="1"/>
    <col min="3591" max="3840" width="15" style="1"/>
    <col min="3841" max="3841" width="42.5703125" style="1" customWidth="1"/>
    <col min="3842" max="3842" width="21.85546875" style="1" customWidth="1"/>
    <col min="3843" max="3843" width="15.5703125" style="1" bestFit="1" customWidth="1"/>
    <col min="3844" max="3844" width="15.42578125" style="1" bestFit="1" customWidth="1"/>
    <col min="3845" max="3846" width="15.140625" style="1" bestFit="1" customWidth="1"/>
    <col min="3847" max="4096" width="15" style="1"/>
    <col min="4097" max="4097" width="42.5703125" style="1" customWidth="1"/>
    <col min="4098" max="4098" width="21.85546875" style="1" customWidth="1"/>
    <col min="4099" max="4099" width="15.5703125" style="1" bestFit="1" customWidth="1"/>
    <col min="4100" max="4100" width="15.42578125" style="1" bestFit="1" customWidth="1"/>
    <col min="4101" max="4102" width="15.140625" style="1" bestFit="1" customWidth="1"/>
    <col min="4103" max="4352" width="15" style="1"/>
    <col min="4353" max="4353" width="42.5703125" style="1" customWidth="1"/>
    <col min="4354" max="4354" width="21.85546875" style="1" customWidth="1"/>
    <col min="4355" max="4355" width="15.5703125" style="1" bestFit="1" customWidth="1"/>
    <col min="4356" max="4356" width="15.42578125" style="1" bestFit="1" customWidth="1"/>
    <col min="4357" max="4358" width="15.140625" style="1" bestFit="1" customWidth="1"/>
    <col min="4359" max="4608" width="15" style="1"/>
    <col min="4609" max="4609" width="42.5703125" style="1" customWidth="1"/>
    <col min="4610" max="4610" width="21.85546875" style="1" customWidth="1"/>
    <col min="4611" max="4611" width="15.5703125" style="1" bestFit="1" customWidth="1"/>
    <col min="4612" max="4612" width="15.42578125" style="1" bestFit="1" customWidth="1"/>
    <col min="4613" max="4614" width="15.140625" style="1" bestFit="1" customWidth="1"/>
    <col min="4615" max="4864" width="15" style="1"/>
    <col min="4865" max="4865" width="42.5703125" style="1" customWidth="1"/>
    <col min="4866" max="4866" width="21.85546875" style="1" customWidth="1"/>
    <col min="4867" max="4867" width="15.5703125" style="1" bestFit="1" customWidth="1"/>
    <col min="4868" max="4868" width="15.42578125" style="1" bestFit="1" customWidth="1"/>
    <col min="4869" max="4870" width="15.140625" style="1" bestFit="1" customWidth="1"/>
    <col min="4871" max="5120" width="15" style="1"/>
    <col min="5121" max="5121" width="42.5703125" style="1" customWidth="1"/>
    <col min="5122" max="5122" width="21.85546875" style="1" customWidth="1"/>
    <col min="5123" max="5123" width="15.5703125" style="1" bestFit="1" customWidth="1"/>
    <col min="5124" max="5124" width="15.42578125" style="1" bestFit="1" customWidth="1"/>
    <col min="5125" max="5126" width="15.140625" style="1" bestFit="1" customWidth="1"/>
    <col min="5127" max="5376" width="15" style="1"/>
    <col min="5377" max="5377" width="42.5703125" style="1" customWidth="1"/>
    <col min="5378" max="5378" width="21.85546875" style="1" customWidth="1"/>
    <col min="5379" max="5379" width="15.5703125" style="1" bestFit="1" customWidth="1"/>
    <col min="5380" max="5380" width="15.42578125" style="1" bestFit="1" customWidth="1"/>
    <col min="5381" max="5382" width="15.140625" style="1" bestFit="1" customWidth="1"/>
    <col min="5383" max="5632" width="15" style="1"/>
    <col min="5633" max="5633" width="42.5703125" style="1" customWidth="1"/>
    <col min="5634" max="5634" width="21.85546875" style="1" customWidth="1"/>
    <col min="5635" max="5635" width="15.5703125" style="1" bestFit="1" customWidth="1"/>
    <col min="5636" max="5636" width="15.42578125" style="1" bestFit="1" customWidth="1"/>
    <col min="5637" max="5638" width="15.140625" style="1" bestFit="1" customWidth="1"/>
    <col min="5639" max="5888" width="15" style="1"/>
    <col min="5889" max="5889" width="42.5703125" style="1" customWidth="1"/>
    <col min="5890" max="5890" width="21.85546875" style="1" customWidth="1"/>
    <col min="5891" max="5891" width="15.5703125" style="1" bestFit="1" customWidth="1"/>
    <col min="5892" max="5892" width="15.42578125" style="1" bestFit="1" customWidth="1"/>
    <col min="5893" max="5894" width="15.140625" style="1" bestFit="1" customWidth="1"/>
    <col min="5895" max="6144" width="15" style="1"/>
    <col min="6145" max="6145" width="42.5703125" style="1" customWidth="1"/>
    <col min="6146" max="6146" width="21.85546875" style="1" customWidth="1"/>
    <col min="6147" max="6147" width="15.5703125" style="1" bestFit="1" customWidth="1"/>
    <col min="6148" max="6148" width="15.42578125" style="1" bestFit="1" customWidth="1"/>
    <col min="6149" max="6150" width="15.140625" style="1" bestFit="1" customWidth="1"/>
    <col min="6151" max="6400" width="15" style="1"/>
    <col min="6401" max="6401" width="42.5703125" style="1" customWidth="1"/>
    <col min="6402" max="6402" width="21.85546875" style="1" customWidth="1"/>
    <col min="6403" max="6403" width="15.5703125" style="1" bestFit="1" customWidth="1"/>
    <col min="6404" max="6404" width="15.42578125" style="1" bestFit="1" customWidth="1"/>
    <col min="6405" max="6406" width="15.140625" style="1" bestFit="1" customWidth="1"/>
    <col min="6407" max="6656" width="15" style="1"/>
    <col min="6657" max="6657" width="42.5703125" style="1" customWidth="1"/>
    <col min="6658" max="6658" width="21.85546875" style="1" customWidth="1"/>
    <col min="6659" max="6659" width="15.5703125" style="1" bestFit="1" customWidth="1"/>
    <col min="6660" max="6660" width="15.42578125" style="1" bestFit="1" customWidth="1"/>
    <col min="6661" max="6662" width="15.140625" style="1" bestFit="1" customWidth="1"/>
    <col min="6663" max="6912" width="15" style="1"/>
    <col min="6913" max="6913" width="42.5703125" style="1" customWidth="1"/>
    <col min="6914" max="6914" width="21.85546875" style="1" customWidth="1"/>
    <col min="6915" max="6915" width="15.5703125" style="1" bestFit="1" customWidth="1"/>
    <col min="6916" max="6916" width="15.42578125" style="1" bestFit="1" customWidth="1"/>
    <col min="6917" max="6918" width="15.140625" style="1" bestFit="1" customWidth="1"/>
    <col min="6919" max="7168" width="15" style="1"/>
    <col min="7169" max="7169" width="42.5703125" style="1" customWidth="1"/>
    <col min="7170" max="7170" width="21.85546875" style="1" customWidth="1"/>
    <col min="7171" max="7171" width="15.5703125" style="1" bestFit="1" customWidth="1"/>
    <col min="7172" max="7172" width="15.42578125" style="1" bestFit="1" customWidth="1"/>
    <col min="7173" max="7174" width="15.140625" style="1" bestFit="1" customWidth="1"/>
    <col min="7175" max="7424" width="15" style="1"/>
    <col min="7425" max="7425" width="42.5703125" style="1" customWidth="1"/>
    <col min="7426" max="7426" width="21.85546875" style="1" customWidth="1"/>
    <col min="7427" max="7427" width="15.5703125" style="1" bestFit="1" customWidth="1"/>
    <col min="7428" max="7428" width="15.42578125" style="1" bestFit="1" customWidth="1"/>
    <col min="7429" max="7430" width="15.140625" style="1" bestFit="1" customWidth="1"/>
    <col min="7431" max="7680" width="15" style="1"/>
    <col min="7681" max="7681" width="42.5703125" style="1" customWidth="1"/>
    <col min="7682" max="7682" width="21.85546875" style="1" customWidth="1"/>
    <col min="7683" max="7683" width="15.5703125" style="1" bestFit="1" customWidth="1"/>
    <col min="7684" max="7684" width="15.42578125" style="1" bestFit="1" customWidth="1"/>
    <col min="7685" max="7686" width="15.140625" style="1" bestFit="1" customWidth="1"/>
    <col min="7687" max="7936" width="15" style="1"/>
    <col min="7937" max="7937" width="42.5703125" style="1" customWidth="1"/>
    <col min="7938" max="7938" width="21.85546875" style="1" customWidth="1"/>
    <col min="7939" max="7939" width="15.5703125" style="1" bestFit="1" customWidth="1"/>
    <col min="7940" max="7940" width="15.42578125" style="1" bestFit="1" customWidth="1"/>
    <col min="7941" max="7942" width="15.140625" style="1" bestFit="1" customWidth="1"/>
    <col min="7943" max="8192" width="15" style="1"/>
    <col min="8193" max="8193" width="42.5703125" style="1" customWidth="1"/>
    <col min="8194" max="8194" width="21.85546875" style="1" customWidth="1"/>
    <col min="8195" max="8195" width="15.5703125" style="1" bestFit="1" customWidth="1"/>
    <col min="8196" max="8196" width="15.42578125" style="1" bestFit="1" customWidth="1"/>
    <col min="8197" max="8198" width="15.140625" style="1" bestFit="1" customWidth="1"/>
    <col min="8199" max="8448" width="15" style="1"/>
    <col min="8449" max="8449" width="42.5703125" style="1" customWidth="1"/>
    <col min="8450" max="8450" width="21.85546875" style="1" customWidth="1"/>
    <col min="8451" max="8451" width="15.5703125" style="1" bestFit="1" customWidth="1"/>
    <col min="8452" max="8452" width="15.42578125" style="1" bestFit="1" customWidth="1"/>
    <col min="8453" max="8454" width="15.140625" style="1" bestFit="1" customWidth="1"/>
    <col min="8455" max="8704" width="15" style="1"/>
    <col min="8705" max="8705" width="42.5703125" style="1" customWidth="1"/>
    <col min="8706" max="8706" width="21.85546875" style="1" customWidth="1"/>
    <col min="8707" max="8707" width="15.5703125" style="1" bestFit="1" customWidth="1"/>
    <col min="8708" max="8708" width="15.42578125" style="1" bestFit="1" customWidth="1"/>
    <col min="8709" max="8710" width="15.140625" style="1" bestFit="1" customWidth="1"/>
    <col min="8711" max="8960" width="15" style="1"/>
    <col min="8961" max="8961" width="42.5703125" style="1" customWidth="1"/>
    <col min="8962" max="8962" width="21.85546875" style="1" customWidth="1"/>
    <col min="8963" max="8963" width="15.5703125" style="1" bestFit="1" customWidth="1"/>
    <col min="8964" max="8964" width="15.42578125" style="1" bestFit="1" customWidth="1"/>
    <col min="8965" max="8966" width="15.140625" style="1" bestFit="1" customWidth="1"/>
    <col min="8967" max="9216" width="15" style="1"/>
    <col min="9217" max="9217" width="42.5703125" style="1" customWidth="1"/>
    <col min="9218" max="9218" width="21.85546875" style="1" customWidth="1"/>
    <col min="9219" max="9219" width="15.5703125" style="1" bestFit="1" customWidth="1"/>
    <col min="9220" max="9220" width="15.42578125" style="1" bestFit="1" customWidth="1"/>
    <col min="9221" max="9222" width="15.140625" style="1" bestFit="1" customWidth="1"/>
    <col min="9223" max="9472" width="15" style="1"/>
    <col min="9473" max="9473" width="42.5703125" style="1" customWidth="1"/>
    <col min="9474" max="9474" width="21.85546875" style="1" customWidth="1"/>
    <col min="9475" max="9475" width="15.5703125" style="1" bestFit="1" customWidth="1"/>
    <col min="9476" max="9476" width="15.42578125" style="1" bestFit="1" customWidth="1"/>
    <col min="9477" max="9478" width="15.140625" style="1" bestFit="1" customWidth="1"/>
    <col min="9479" max="9728" width="15" style="1"/>
    <col min="9729" max="9729" width="42.5703125" style="1" customWidth="1"/>
    <col min="9730" max="9730" width="21.85546875" style="1" customWidth="1"/>
    <col min="9731" max="9731" width="15.5703125" style="1" bestFit="1" customWidth="1"/>
    <col min="9732" max="9732" width="15.42578125" style="1" bestFit="1" customWidth="1"/>
    <col min="9733" max="9734" width="15.140625" style="1" bestFit="1" customWidth="1"/>
    <col min="9735" max="9984" width="15" style="1"/>
    <col min="9985" max="9985" width="42.5703125" style="1" customWidth="1"/>
    <col min="9986" max="9986" width="21.85546875" style="1" customWidth="1"/>
    <col min="9987" max="9987" width="15.5703125" style="1" bestFit="1" customWidth="1"/>
    <col min="9988" max="9988" width="15.42578125" style="1" bestFit="1" customWidth="1"/>
    <col min="9989" max="9990" width="15.140625" style="1" bestFit="1" customWidth="1"/>
    <col min="9991" max="10240" width="15" style="1"/>
    <col min="10241" max="10241" width="42.5703125" style="1" customWidth="1"/>
    <col min="10242" max="10242" width="21.85546875" style="1" customWidth="1"/>
    <col min="10243" max="10243" width="15.5703125" style="1" bestFit="1" customWidth="1"/>
    <col min="10244" max="10244" width="15.42578125" style="1" bestFit="1" customWidth="1"/>
    <col min="10245" max="10246" width="15.140625" style="1" bestFit="1" customWidth="1"/>
    <col min="10247" max="10496" width="15" style="1"/>
    <col min="10497" max="10497" width="42.5703125" style="1" customWidth="1"/>
    <col min="10498" max="10498" width="21.85546875" style="1" customWidth="1"/>
    <col min="10499" max="10499" width="15.5703125" style="1" bestFit="1" customWidth="1"/>
    <col min="10500" max="10500" width="15.42578125" style="1" bestFit="1" customWidth="1"/>
    <col min="10501" max="10502" width="15.140625" style="1" bestFit="1" customWidth="1"/>
    <col min="10503" max="10752" width="15" style="1"/>
    <col min="10753" max="10753" width="42.5703125" style="1" customWidth="1"/>
    <col min="10754" max="10754" width="21.85546875" style="1" customWidth="1"/>
    <col min="10755" max="10755" width="15.5703125" style="1" bestFit="1" customWidth="1"/>
    <col min="10756" max="10756" width="15.42578125" style="1" bestFit="1" customWidth="1"/>
    <col min="10757" max="10758" width="15.140625" style="1" bestFit="1" customWidth="1"/>
    <col min="10759" max="11008" width="15" style="1"/>
    <col min="11009" max="11009" width="42.5703125" style="1" customWidth="1"/>
    <col min="11010" max="11010" width="21.85546875" style="1" customWidth="1"/>
    <col min="11011" max="11011" width="15.5703125" style="1" bestFit="1" customWidth="1"/>
    <col min="11012" max="11012" width="15.42578125" style="1" bestFit="1" customWidth="1"/>
    <col min="11013" max="11014" width="15.140625" style="1" bestFit="1" customWidth="1"/>
    <col min="11015" max="11264" width="15" style="1"/>
    <col min="11265" max="11265" width="42.5703125" style="1" customWidth="1"/>
    <col min="11266" max="11266" width="21.85546875" style="1" customWidth="1"/>
    <col min="11267" max="11267" width="15.5703125" style="1" bestFit="1" customWidth="1"/>
    <col min="11268" max="11268" width="15.42578125" style="1" bestFit="1" customWidth="1"/>
    <col min="11269" max="11270" width="15.140625" style="1" bestFit="1" customWidth="1"/>
    <col min="11271" max="11520" width="15" style="1"/>
    <col min="11521" max="11521" width="42.5703125" style="1" customWidth="1"/>
    <col min="11522" max="11522" width="21.85546875" style="1" customWidth="1"/>
    <col min="11523" max="11523" width="15.5703125" style="1" bestFit="1" customWidth="1"/>
    <col min="11524" max="11524" width="15.42578125" style="1" bestFit="1" customWidth="1"/>
    <col min="11525" max="11526" width="15.140625" style="1" bestFit="1" customWidth="1"/>
    <col min="11527" max="11776" width="15" style="1"/>
    <col min="11777" max="11777" width="42.5703125" style="1" customWidth="1"/>
    <col min="11778" max="11778" width="21.85546875" style="1" customWidth="1"/>
    <col min="11779" max="11779" width="15.5703125" style="1" bestFit="1" customWidth="1"/>
    <col min="11780" max="11780" width="15.42578125" style="1" bestFit="1" customWidth="1"/>
    <col min="11781" max="11782" width="15.140625" style="1" bestFit="1" customWidth="1"/>
    <col min="11783" max="12032" width="15" style="1"/>
    <col min="12033" max="12033" width="42.5703125" style="1" customWidth="1"/>
    <col min="12034" max="12034" width="21.85546875" style="1" customWidth="1"/>
    <col min="12035" max="12035" width="15.5703125" style="1" bestFit="1" customWidth="1"/>
    <col min="12036" max="12036" width="15.42578125" style="1" bestFit="1" customWidth="1"/>
    <col min="12037" max="12038" width="15.140625" style="1" bestFit="1" customWidth="1"/>
    <col min="12039" max="12288" width="15" style="1"/>
    <col min="12289" max="12289" width="42.5703125" style="1" customWidth="1"/>
    <col min="12290" max="12290" width="21.85546875" style="1" customWidth="1"/>
    <col min="12291" max="12291" width="15.5703125" style="1" bestFit="1" customWidth="1"/>
    <col min="12292" max="12292" width="15.42578125" style="1" bestFit="1" customWidth="1"/>
    <col min="12293" max="12294" width="15.140625" style="1" bestFit="1" customWidth="1"/>
    <col min="12295" max="12544" width="15" style="1"/>
    <col min="12545" max="12545" width="42.5703125" style="1" customWidth="1"/>
    <col min="12546" max="12546" width="21.85546875" style="1" customWidth="1"/>
    <col min="12547" max="12547" width="15.5703125" style="1" bestFit="1" customWidth="1"/>
    <col min="12548" max="12548" width="15.42578125" style="1" bestFit="1" customWidth="1"/>
    <col min="12549" max="12550" width="15.140625" style="1" bestFit="1" customWidth="1"/>
    <col min="12551" max="12800" width="15" style="1"/>
    <col min="12801" max="12801" width="42.5703125" style="1" customWidth="1"/>
    <col min="12802" max="12802" width="21.85546875" style="1" customWidth="1"/>
    <col min="12803" max="12803" width="15.5703125" style="1" bestFit="1" customWidth="1"/>
    <col min="12804" max="12804" width="15.42578125" style="1" bestFit="1" customWidth="1"/>
    <col min="12805" max="12806" width="15.140625" style="1" bestFit="1" customWidth="1"/>
    <col min="12807" max="13056" width="15" style="1"/>
    <col min="13057" max="13057" width="42.5703125" style="1" customWidth="1"/>
    <col min="13058" max="13058" width="21.85546875" style="1" customWidth="1"/>
    <col min="13059" max="13059" width="15.5703125" style="1" bestFit="1" customWidth="1"/>
    <col min="13060" max="13060" width="15.42578125" style="1" bestFit="1" customWidth="1"/>
    <col min="13061" max="13062" width="15.140625" style="1" bestFit="1" customWidth="1"/>
    <col min="13063" max="13312" width="15" style="1"/>
    <col min="13313" max="13313" width="42.5703125" style="1" customWidth="1"/>
    <col min="13314" max="13314" width="21.85546875" style="1" customWidth="1"/>
    <col min="13315" max="13315" width="15.5703125" style="1" bestFit="1" customWidth="1"/>
    <col min="13316" max="13316" width="15.42578125" style="1" bestFit="1" customWidth="1"/>
    <col min="13317" max="13318" width="15.140625" style="1" bestFit="1" customWidth="1"/>
    <col min="13319" max="13568" width="15" style="1"/>
    <col min="13569" max="13569" width="42.5703125" style="1" customWidth="1"/>
    <col min="13570" max="13570" width="21.85546875" style="1" customWidth="1"/>
    <col min="13571" max="13571" width="15.5703125" style="1" bestFit="1" customWidth="1"/>
    <col min="13572" max="13572" width="15.42578125" style="1" bestFit="1" customWidth="1"/>
    <col min="13573" max="13574" width="15.140625" style="1" bestFit="1" customWidth="1"/>
    <col min="13575" max="13824" width="15" style="1"/>
    <col min="13825" max="13825" width="42.5703125" style="1" customWidth="1"/>
    <col min="13826" max="13826" width="21.85546875" style="1" customWidth="1"/>
    <col min="13827" max="13827" width="15.5703125" style="1" bestFit="1" customWidth="1"/>
    <col min="13828" max="13828" width="15.42578125" style="1" bestFit="1" customWidth="1"/>
    <col min="13829" max="13830" width="15.140625" style="1" bestFit="1" customWidth="1"/>
    <col min="13831" max="14080" width="15" style="1"/>
    <col min="14081" max="14081" width="42.5703125" style="1" customWidth="1"/>
    <col min="14082" max="14082" width="21.85546875" style="1" customWidth="1"/>
    <col min="14083" max="14083" width="15.5703125" style="1" bestFit="1" customWidth="1"/>
    <col min="14084" max="14084" width="15.42578125" style="1" bestFit="1" customWidth="1"/>
    <col min="14085" max="14086" width="15.140625" style="1" bestFit="1" customWidth="1"/>
    <col min="14087" max="14336" width="15" style="1"/>
    <col min="14337" max="14337" width="42.5703125" style="1" customWidth="1"/>
    <col min="14338" max="14338" width="21.85546875" style="1" customWidth="1"/>
    <col min="14339" max="14339" width="15.5703125" style="1" bestFit="1" customWidth="1"/>
    <col min="14340" max="14340" width="15.42578125" style="1" bestFit="1" customWidth="1"/>
    <col min="14341" max="14342" width="15.140625" style="1" bestFit="1" customWidth="1"/>
    <col min="14343" max="14592" width="15" style="1"/>
    <col min="14593" max="14593" width="42.5703125" style="1" customWidth="1"/>
    <col min="14594" max="14594" width="21.85546875" style="1" customWidth="1"/>
    <col min="14595" max="14595" width="15.5703125" style="1" bestFit="1" customWidth="1"/>
    <col min="14596" max="14596" width="15.42578125" style="1" bestFit="1" customWidth="1"/>
    <col min="14597" max="14598" width="15.140625" style="1" bestFit="1" customWidth="1"/>
    <col min="14599" max="14848" width="15" style="1"/>
    <col min="14849" max="14849" width="42.5703125" style="1" customWidth="1"/>
    <col min="14850" max="14850" width="21.85546875" style="1" customWidth="1"/>
    <col min="14851" max="14851" width="15.5703125" style="1" bestFit="1" customWidth="1"/>
    <col min="14852" max="14852" width="15.42578125" style="1" bestFit="1" customWidth="1"/>
    <col min="14853" max="14854" width="15.140625" style="1" bestFit="1" customWidth="1"/>
    <col min="14855" max="15104" width="15" style="1"/>
    <col min="15105" max="15105" width="42.5703125" style="1" customWidth="1"/>
    <col min="15106" max="15106" width="21.85546875" style="1" customWidth="1"/>
    <col min="15107" max="15107" width="15.5703125" style="1" bestFit="1" customWidth="1"/>
    <col min="15108" max="15108" width="15.42578125" style="1" bestFit="1" customWidth="1"/>
    <col min="15109" max="15110" width="15.140625" style="1" bestFit="1" customWidth="1"/>
    <col min="15111" max="15360" width="15" style="1"/>
    <col min="15361" max="15361" width="42.5703125" style="1" customWidth="1"/>
    <col min="15362" max="15362" width="21.85546875" style="1" customWidth="1"/>
    <col min="15363" max="15363" width="15.5703125" style="1" bestFit="1" customWidth="1"/>
    <col min="15364" max="15364" width="15.42578125" style="1" bestFit="1" customWidth="1"/>
    <col min="15365" max="15366" width="15.140625" style="1" bestFit="1" customWidth="1"/>
    <col min="15367" max="15616" width="15" style="1"/>
    <col min="15617" max="15617" width="42.5703125" style="1" customWidth="1"/>
    <col min="15618" max="15618" width="21.85546875" style="1" customWidth="1"/>
    <col min="15619" max="15619" width="15.5703125" style="1" bestFit="1" customWidth="1"/>
    <col min="15620" max="15620" width="15.42578125" style="1" bestFit="1" customWidth="1"/>
    <col min="15621" max="15622" width="15.140625" style="1" bestFit="1" customWidth="1"/>
    <col min="15623" max="15872" width="15" style="1"/>
    <col min="15873" max="15873" width="42.5703125" style="1" customWidth="1"/>
    <col min="15874" max="15874" width="21.85546875" style="1" customWidth="1"/>
    <col min="15875" max="15875" width="15.5703125" style="1" bestFit="1" customWidth="1"/>
    <col min="15876" max="15876" width="15.42578125" style="1" bestFit="1" customWidth="1"/>
    <col min="15877" max="15878" width="15.140625" style="1" bestFit="1" customWidth="1"/>
    <col min="15879" max="16128" width="15" style="1"/>
    <col min="16129" max="16129" width="42.5703125" style="1" customWidth="1"/>
    <col min="16130" max="16130" width="21.85546875" style="1" customWidth="1"/>
    <col min="16131" max="16131" width="15.5703125" style="1" bestFit="1" customWidth="1"/>
    <col min="16132" max="16132" width="15.42578125" style="1" bestFit="1" customWidth="1"/>
    <col min="16133" max="16134" width="15.140625" style="1" bestFit="1" customWidth="1"/>
    <col min="16135" max="16384" width="15" style="1"/>
  </cols>
  <sheetData>
    <row r="1" spans="1:7" ht="20.25" x14ac:dyDescent="0.3">
      <c r="A1" s="166" t="s">
        <v>0</v>
      </c>
      <c r="B1" s="166"/>
      <c r="C1" s="166"/>
      <c r="D1" s="166"/>
      <c r="E1" s="166"/>
    </row>
    <row r="2" spans="1:7" ht="20.25" x14ac:dyDescent="0.3">
      <c r="A2" s="165"/>
      <c r="B2" s="165"/>
      <c r="C2" s="165"/>
      <c r="D2" s="165"/>
      <c r="E2" s="165"/>
    </row>
    <row r="3" spans="1:7" x14ac:dyDescent="0.25">
      <c r="A3" s="167" t="s">
        <v>82</v>
      </c>
      <c r="B3" s="171">
        <f>'Capital Budget'!B3</f>
        <v>0</v>
      </c>
      <c r="C3" s="172"/>
      <c r="D3" s="172"/>
      <c r="E3" s="173"/>
    </row>
    <row r="4" spans="1:7" x14ac:dyDescent="0.25">
      <c r="A4" s="167" t="str">
        <f>'Capital Budget'!A4</f>
        <v>PROJECT ADDRESS:</v>
      </c>
      <c r="B4" s="171">
        <f>'Capital Budget'!B4</f>
        <v>0</v>
      </c>
      <c r="C4" s="172"/>
      <c r="D4" s="172"/>
      <c r="E4" s="173"/>
    </row>
    <row r="5" spans="1:7" x14ac:dyDescent="0.25">
      <c r="A5" s="167" t="str">
        <f>'Capital Budget'!A5</f>
        <v>PROJECT NAME:</v>
      </c>
      <c r="B5" s="171">
        <f>'Capital Budget'!B5</f>
        <v>0</v>
      </c>
      <c r="C5" s="172"/>
      <c r="D5" s="172"/>
      <c r="E5" s="173"/>
    </row>
    <row r="6" spans="1:7" ht="16.5" thickBot="1" x14ac:dyDescent="0.3">
      <c r="A6" s="116"/>
      <c r="B6" s="117"/>
      <c r="C6" s="118"/>
      <c r="D6" s="118"/>
      <c r="E6" s="118"/>
    </row>
    <row r="7" spans="1:7" ht="16.5" thickBot="1" x14ac:dyDescent="0.3">
      <c r="A7" s="121" t="s">
        <v>2</v>
      </c>
      <c r="B7" s="122"/>
      <c r="C7" s="118"/>
      <c r="D7" s="119"/>
      <c r="E7" s="185"/>
    </row>
    <row r="8" spans="1:7" x14ac:dyDescent="0.25">
      <c r="A8" s="124" t="s">
        <v>3</v>
      </c>
      <c r="B8" s="125">
        <v>1.1000000000000001</v>
      </c>
      <c r="C8" s="118"/>
      <c r="D8" s="120" t="s">
        <v>1</v>
      </c>
      <c r="E8" s="186">
        <v>3.7499999999999999E-2</v>
      </c>
    </row>
    <row r="9" spans="1:7" ht="16.5" thickBot="1" x14ac:dyDescent="0.3">
      <c r="A9" s="124" t="s">
        <v>224</v>
      </c>
      <c r="B9" s="128">
        <f>'Capital Budget'!B139</f>
        <v>0</v>
      </c>
      <c r="C9" s="118"/>
      <c r="D9" s="123"/>
      <c r="E9" s="187"/>
      <c r="G9" s="1" t="s">
        <v>229</v>
      </c>
    </row>
    <row r="10" spans="1:7" ht="16.5" thickBot="1" x14ac:dyDescent="0.3">
      <c r="A10" s="124" t="s">
        <v>64</v>
      </c>
      <c r="B10" s="128">
        <f>'Capital Budget'!B145</f>
        <v>0</v>
      </c>
      <c r="C10" s="118"/>
      <c r="D10" s="126"/>
      <c r="E10" s="127"/>
    </row>
    <row r="11" spans="1:7" ht="16.5" thickBot="1" x14ac:dyDescent="0.3">
      <c r="A11" s="124" t="s">
        <v>4</v>
      </c>
      <c r="B11" s="128">
        <f>B9-B10</f>
        <v>0</v>
      </c>
      <c r="C11" s="118"/>
      <c r="D11" s="119" t="s">
        <v>5</v>
      </c>
      <c r="E11" s="185"/>
    </row>
    <row r="12" spans="1:7" x14ac:dyDescent="0.25">
      <c r="A12" s="124" t="s">
        <v>6</v>
      </c>
      <c r="B12" s="129">
        <v>0.03</v>
      </c>
      <c r="C12" s="130">
        <f>(1+$B$12/2)^(1/6)-1</f>
        <v>2.4845167246487776E-3</v>
      </c>
      <c r="D12" s="120" t="s">
        <v>7</v>
      </c>
      <c r="E12" s="188">
        <f>+B11-C88</f>
        <v>0</v>
      </c>
    </row>
    <row r="13" spans="1:7" x14ac:dyDescent="0.25">
      <c r="A13" s="124" t="s">
        <v>8</v>
      </c>
      <c r="B13" s="125">
        <v>10</v>
      </c>
      <c r="C13" s="118"/>
      <c r="D13" s="120" t="s">
        <v>9</v>
      </c>
      <c r="E13" s="186">
        <f>+B12</f>
        <v>0.03</v>
      </c>
    </row>
    <row r="14" spans="1:7" x14ac:dyDescent="0.25">
      <c r="A14" s="124" t="s">
        <v>10</v>
      </c>
      <c r="B14" s="131">
        <v>35</v>
      </c>
      <c r="C14" s="118"/>
      <c r="D14" s="120" t="s">
        <v>10</v>
      </c>
      <c r="E14" s="131">
        <v>35</v>
      </c>
    </row>
    <row r="15" spans="1:7" ht="16.5" thickBot="1" x14ac:dyDescent="0.3">
      <c r="A15" s="132" t="s">
        <v>11</v>
      </c>
      <c r="B15" s="133">
        <f>PMT($C$12, $B$14*12,$B$11)*(-12)</f>
        <v>0</v>
      </c>
      <c r="C15" s="118"/>
      <c r="D15" s="123" t="s">
        <v>12</v>
      </c>
      <c r="E15" s="133">
        <f>PMT($F$15,$E$14*12,$E$12)*(-12)</f>
        <v>0</v>
      </c>
      <c r="F15" s="2">
        <f>(1+$E$13/2)^(1/6)-1</f>
        <v>2.4845167246487776E-3</v>
      </c>
    </row>
    <row r="16" spans="1:7" ht="16.5" thickBot="1" x14ac:dyDescent="0.3">
      <c r="A16" s="134" t="s">
        <v>13</v>
      </c>
      <c r="B16" s="118"/>
      <c r="C16" s="118"/>
      <c r="D16" s="118"/>
      <c r="E16" s="118"/>
    </row>
    <row r="17" spans="1:8" x14ac:dyDescent="0.25">
      <c r="A17" s="135"/>
      <c r="B17" s="136"/>
      <c r="C17" s="181"/>
      <c r="D17" s="137"/>
      <c r="E17" s="138"/>
    </row>
    <row r="18" spans="1:8" ht="16.5" thickBot="1" x14ac:dyDescent="0.3">
      <c r="A18" s="183"/>
      <c r="B18" s="184"/>
      <c r="C18" s="182"/>
      <c r="D18" s="139"/>
      <c r="E18" s="140"/>
    </row>
    <row r="19" spans="1:8" ht="16.5" thickBot="1" x14ac:dyDescent="0.3">
      <c r="A19" s="152" t="s">
        <v>245</v>
      </c>
      <c r="B19" s="150"/>
      <c r="C19" s="75" t="s">
        <v>244</v>
      </c>
      <c r="D19" s="76" t="s">
        <v>58</v>
      </c>
      <c r="E19" s="77" t="s">
        <v>14</v>
      </c>
    </row>
    <row r="20" spans="1:8" ht="16.5" thickBot="1" x14ac:dyDescent="0.3">
      <c r="A20" s="143"/>
      <c r="B20" s="144"/>
      <c r="C20" s="39"/>
      <c r="D20" s="3"/>
      <c r="E20" s="4"/>
    </row>
    <row r="21" spans="1:8" x14ac:dyDescent="0.25">
      <c r="A21" s="145" t="s">
        <v>15</v>
      </c>
      <c r="B21" s="146" t="s">
        <v>59</v>
      </c>
      <c r="C21" s="40">
        <v>0</v>
      </c>
      <c r="D21" s="5">
        <v>0</v>
      </c>
      <c r="E21" s="41">
        <f>C21*D21</f>
        <v>0</v>
      </c>
      <c r="G21" s="178" t="s">
        <v>77</v>
      </c>
      <c r="H21" s="175" t="s">
        <v>80</v>
      </c>
    </row>
    <row r="22" spans="1:8" x14ac:dyDescent="0.25">
      <c r="A22" s="145" t="s">
        <v>15</v>
      </c>
      <c r="B22" s="146" t="s">
        <v>60</v>
      </c>
      <c r="C22" s="40">
        <v>0</v>
      </c>
      <c r="D22" s="5">
        <v>0</v>
      </c>
      <c r="E22" s="41">
        <f t="shared" ref="E22:E32" si="0">C22*D22</f>
        <v>0</v>
      </c>
      <c r="G22" s="179" t="s">
        <v>78</v>
      </c>
      <c r="H22" s="176" t="s">
        <v>230</v>
      </c>
    </row>
    <row r="23" spans="1:8" ht="16.5" thickBot="1" x14ac:dyDescent="0.3">
      <c r="A23" s="145" t="s">
        <v>15</v>
      </c>
      <c r="B23" s="146" t="s">
        <v>61</v>
      </c>
      <c r="C23" s="40">
        <v>0</v>
      </c>
      <c r="D23" s="5">
        <v>0</v>
      </c>
      <c r="E23" s="41">
        <f t="shared" si="0"/>
        <v>0</v>
      </c>
      <c r="G23" s="180" t="s">
        <v>79</v>
      </c>
      <c r="H23" s="177" t="s">
        <v>81</v>
      </c>
    </row>
    <row r="24" spans="1:8" x14ac:dyDescent="0.25">
      <c r="A24" s="145" t="s">
        <v>16</v>
      </c>
      <c r="B24" s="146" t="s">
        <v>59</v>
      </c>
      <c r="C24" s="40">
        <v>0</v>
      </c>
      <c r="D24" s="5">
        <v>0</v>
      </c>
      <c r="E24" s="41">
        <f t="shared" si="0"/>
        <v>0</v>
      </c>
      <c r="G24" s="82"/>
    </row>
    <row r="25" spans="1:8" x14ac:dyDescent="0.25">
      <c r="A25" s="145" t="s">
        <v>16</v>
      </c>
      <c r="B25" s="146" t="s">
        <v>60</v>
      </c>
      <c r="C25" s="40">
        <v>0</v>
      </c>
      <c r="D25" s="5">
        <v>0</v>
      </c>
      <c r="E25" s="41">
        <f t="shared" si="0"/>
        <v>0</v>
      </c>
    </row>
    <row r="26" spans="1:8" x14ac:dyDescent="0.25">
      <c r="A26" s="145" t="s">
        <v>16</v>
      </c>
      <c r="B26" s="146" t="s">
        <v>61</v>
      </c>
      <c r="C26" s="40">
        <v>0</v>
      </c>
      <c r="D26" s="5">
        <v>0</v>
      </c>
      <c r="E26" s="41">
        <f t="shared" si="0"/>
        <v>0</v>
      </c>
    </row>
    <row r="27" spans="1:8" x14ac:dyDescent="0.25">
      <c r="A27" s="145" t="s">
        <v>17</v>
      </c>
      <c r="B27" s="146" t="s">
        <v>59</v>
      </c>
      <c r="C27" s="40">
        <v>0</v>
      </c>
      <c r="D27" s="5">
        <v>0</v>
      </c>
      <c r="E27" s="41">
        <f t="shared" si="0"/>
        <v>0</v>
      </c>
    </row>
    <row r="28" spans="1:8" x14ac:dyDescent="0.25">
      <c r="A28" s="145" t="s">
        <v>17</v>
      </c>
      <c r="B28" s="146" t="s">
        <v>60</v>
      </c>
      <c r="C28" s="40">
        <v>0</v>
      </c>
      <c r="D28" s="5">
        <v>0</v>
      </c>
      <c r="E28" s="41">
        <f t="shared" si="0"/>
        <v>0</v>
      </c>
    </row>
    <row r="29" spans="1:8" x14ac:dyDescent="0.25">
      <c r="A29" s="145" t="s">
        <v>17</v>
      </c>
      <c r="B29" s="146" t="s">
        <v>61</v>
      </c>
      <c r="C29" s="40">
        <v>0</v>
      </c>
      <c r="D29" s="5">
        <v>0</v>
      </c>
      <c r="E29" s="41">
        <f t="shared" si="0"/>
        <v>0</v>
      </c>
    </row>
    <row r="30" spans="1:8" x14ac:dyDescent="0.25">
      <c r="A30" s="145" t="s">
        <v>18</v>
      </c>
      <c r="B30" s="146" t="s">
        <v>59</v>
      </c>
      <c r="C30" s="40">
        <v>0</v>
      </c>
      <c r="D30" s="5">
        <v>0</v>
      </c>
      <c r="E30" s="41">
        <f t="shared" si="0"/>
        <v>0</v>
      </c>
    </row>
    <row r="31" spans="1:8" x14ac:dyDescent="0.25">
      <c r="A31" s="145" t="s">
        <v>18</v>
      </c>
      <c r="B31" s="146" t="s">
        <v>60</v>
      </c>
      <c r="C31" s="40">
        <v>0</v>
      </c>
      <c r="D31" s="5">
        <v>0</v>
      </c>
      <c r="E31" s="41">
        <f t="shared" si="0"/>
        <v>0</v>
      </c>
    </row>
    <row r="32" spans="1:8" x14ac:dyDescent="0.25">
      <c r="A32" s="145" t="s">
        <v>18</v>
      </c>
      <c r="B32" s="146" t="s">
        <v>61</v>
      </c>
      <c r="C32" s="40">
        <v>0</v>
      </c>
      <c r="D32" s="5">
        <v>0</v>
      </c>
      <c r="E32" s="41">
        <f t="shared" si="0"/>
        <v>0</v>
      </c>
    </row>
    <row r="33" spans="1:5" x14ac:dyDescent="0.25">
      <c r="A33" s="145" t="s">
        <v>19</v>
      </c>
      <c r="B33" s="146" t="s">
        <v>59</v>
      </c>
      <c r="C33" s="40">
        <v>0</v>
      </c>
      <c r="D33" s="5">
        <v>0</v>
      </c>
      <c r="E33" s="41">
        <f>C33*D33</f>
        <v>0</v>
      </c>
    </row>
    <row r="34" spans="1:5" x14ac:dyDescent="0.25">
      <c r="A34" s="145" t="s">
        <v>19</v>
      </c>
      <c r="B34" s="146" t="s">
        <v>60</v>
      </c>
      <c r="C34" s="40">
        <v>0</v>
      </c>
      <c r="D34" s="5">
        <v>0</v>
      </c>
      <c r="E34" s="41">
        <f>C34*D34</f>
        <v>0</v>
      </c>
    </row>
    <row r="35" spans="1:5" ht="16.5" thickBot="1" x14ac:dyDescent="0.3">
      <c r="A35" s="145" t="s">
        <v>19</v>
      </c>
      <c r="B35" s="146" t="s">
        <v>61</v>
      </c>
      <c r="C35" s="40">
        <v>0</v>
      </c>
      <c r="D35" s="6">
        <v>0</v>
      </c>
      <c r="E35" s="41">
        <f>C35*D35</f>
        <v>0</v>
      </c>
    </row>
    <row r="36" spans="1:5" ht="16.5" thickBot="1" x14ac:dyDescent="0.3">
      <c r="A36" s="141" t="s">
        <v>20</v>
      </c>
      <c r="B36" s="142"/>
      <c r="C36" s="42"/>
      <c r="D36" s="7">
        <f>SUM(D21:D35)</f>
        <v>0</v>
      </c>
      <c r="E36" s="8">
        <f>SUM(E21:E35)</f>
        <v>0</v>
      </c>
    </row>
    <row r="37" spans="1:5" x14ac:dyDescent="0.25">
      <c r="A37" s="195"/>
      <c r="B37" s="196"/>
      <c r="C37" s="9"/>
      <c r="D37" s="10" t="s">
        <v>13</v>
      </c>
      <c r="E37" s="11"/>
    </row>
    <row r="38" spans="1:5" x14ac:dyDescent="0.25">
      <c r="A38" s="145" t="s">
        <v>21</v>
      </c>
      <c r="B38" s="146"/>
      <c r="C38" s="12">
        <f>E36*12</f>
        <v>0</v>
      </c>
      <c r="D38" s="13"/>
      <c r="E38" s="14" t="e">
        <f>C38/$D$36/12</f>
        <v>#DIV/0!</v>
      </c>
    </row>
    <row r="39" spans="1:5" x14ac:dyDescent="0.25">
      <c r="A39" s="145"/>
      <c r="B39" s="146"/>
      <c r="C39" s="12"/>
      <c r="D39" s="13"/>
      <c r="E39" s="14"/>
    </row>
    <row r="40" spans="1:5" x14ac:dyDescent="0.25">
      <c r="A40" s="145" t="s">
        <v>22</v>
      </c>
      <c r="B40" s="146" t="s">
        <v>62</v>
      </c>
      <c r="C40" s="15">
        <v>0</v>
      </c>
      <c r="D40" s="16"/>
      <c r="E40" s="14" t="e">
        <f>C40/$D$36/12</f>
        <v>#DIV/0!</v>
      </c>
    </row>
    <row r="41" spans="1:5" x14ac:dyDescent="0.25">
      <c r="A41" s="145" t="s">
        <v>22</v>
      </c>
      <c r="B41" s="146" t="s">
        <v>63</v>
      </c>
      <c r="C41" s="15">
        <v>0</v>
      </c>
      <c r="D41" s="16"/>
      <c r="E41" s="14" t="e">
        <f>C41/$D$36/12</f>
        <v>#DIV/0!</v>
      </c>
    </row>
    <row r="42" spans="1:5" x14ac:dyDescent="0.25">
      <c r="A42" s="145" t="s">
        <v>22</v>
      </c>
      <c r="B42" s="146" t="s">
        <v>73</v>
      </c>
      <c r="C42" s="15">
        <v>0</v>
      </c>
      <c r="D42" s="16"/>
      <c r="E42" s="14" t="e">
        <f>C42/$D$36/12</f>
        <v>#DIV/0!</v>
      </c>
    </row>
    <row r="43" spans="1:5" ht="16.5" thickBot="1" x14ac:dyDescent="0.3">
      <c r="A43" s="145" t="s">
        <v>22</v>
      </c>
      <c r="B43" s="189" t="s">
        <v>23</v>
      </c>
      <c r="C43" s="192">
        <v>0</v>
      </c>
      <c r="D43" s="16"/>
      <c r="E43" s="14" t="e">
        <f>C43/$D$36/12</f>
        <v>#DIV/0!</v>
      </c>
    </row>
    <row r="44" spans="1:5" ht="16.5" thickBot="1" x14ac:dyDescent="0.3">
      <c r="A44" s="145"/>
      <c r="B44" s="190" t="s">
        <v>234</v>
      </c>
      <c r="C44" s="193">
        <f>SUM(C40:C43)</f>
        <v>0</v>
      </c>
      <c r="D44" s="16"/>
      <c r="E44" s="14"/>
    </row>
    <row r="45" spans="1:5" x14ac:dyDescent="0.25">
      <c r="A45" s="145"/>
      <c r="B45" s="144"/>
      <c r="C45" s="194"/>
      <c r="D45" s="16"/>
      <c r="E45" s="14"/>
    </row>
    <row r="46" spans="1:5" x14ac:dyDescent="0.25">
      <c r="A46" s="145"/>
      <c r="B46" s="144"/>
      <c r="C46" s="205" t="s">
        <v>246</v>
      </c>
      <c r="D46" s="202" t="s">
        <v>242</v>
      </c>
      <c r="E46" s="19" t="s">
        <v>243</v>
      </c>
    </row>
    <row r="47" spans="1:5" x14ac:dyDescent="0.25">
      <c r="A47" s="145" t="s">
        <v>231</v>
      </c>
      <c r="B47" s="146" t="s">
        <v>232</v>
      </c>
      <c r="C47" s="15"/>
      <c r="D47" s="16"/>
      <c r="E47" s="14" t="e">
        <f>C47/D47</f>
        <v>#DIV/0!</v>
      </c>
    </row>
    <row r="48" spans="1:5" ht="16.5" thickBot="1" x14ac:dyDescent="0.3">
      <c r="A48" s="145" t="s">
        <v>231</v>
      </c>
      <c r="B48" s="189" t="s">
        <v>233</v>
      </c>
      <c r="C48" s="192"/>
      <c r="D48" s="204"/>
      <c r="E48" s="200" t="e">
        <f>C48/D48</f>
        <v>#DIV/0!</v>
      </c>
    </row>
    <row r="49" spans="1:7" ht="16.5" thickBot="1" x14ac:dyDescent="0.3">
      <c r="A49" s="145"/>
      <c r="B49" s="190" t="s">
        <v>240</v>
      </c>
      <c r="C49" s="193">
        <f>SUM(C47:C48)</f>
        <v>0</v>
      </c>
      <c r="D49" s="193">
        <f>SUM(D47:D48)</f>
        <v>0</v>
      </c>
      <c r="E49" s="200" t="e">
        <f>C49/D49</f>
        <v>#DIV/0!</v>
      </c>
    </row>
    <row r="50" spans="1:7" x14ac:dyDescent="0.25">
      <c r="A50" s="145"/>
      <c r="B50" s="146"/>
      <c r="C50" s="15"/>
      <c r="D50" s="203" t="s">
        <v>13</v>
      </c>
      <c r="E50" s="11"/>
    </row>
    <row r="51" spans="1:7" x14ac:dyDescent="0.25">
      <c r="A51" s="147" t="s">
        <v>24</v>
      </c>
      <c r="B51" s="146"/>
      <c r="C51" s="17">
        <f>SUM(C38,C44,C49)</f>
        <v>0</v>
      </c>
      <c r="D51" s="18"/>
      <c r="E51" s="19" t="e">
        <f>C51/D36/12</f>
        <v>#DIV/0!</v>
      </c>
    </row>
    <row r="52" spans="1:7" x14ac:dyDescent="0.25">
      <c r="A52" s="143" t="s">
        <v>25</v>
      </c>
      <c r="B52" s="151" t="s">
        <v>235</v>
      </c>
      <c r="C52" s="191">
        <f>C38*D52</f>
        <v>0</v>
      </c>
      <c r="D52" s="72">
        <v>0.02</v>
      </c>
      <c r="E52" s="73" t="e">
        <f>C52/D36/12</f>
        <v>#DIV/0!</v>
      </c>
    </row>
    <row r="53" spans="1:7" ht="16.5" thickBot="1" x14ac:dyDescent="0.3">
      <c r="A53" s="163" t="s">
        <v>25</v>
      </c>
      <c r="B53" s="150" t="s">
        <v>236</v>
      </c>
      <c r="C53" s="191">
        <f>C49*D53</f>
        <v>0</v>
      </c>
      <c r="D53" s="72">
        <v>0.05</v>
      </c>
      <c r="E53" s="73" t="e">
        <f>C53/D49/12</f>
        <v>#DIV/0!</v>
      </c>
    </row>
    <row r="54" spans="1:7" ht="16.5" thickBot="1" x14ac:dyDescent="0.3">
      <c r="A54" s="141" t="s">
        <v>26</v>
      </c>
      <c r="B54" s="142"/>
      <c r="C54" s="45">
        <f>C51-SUM(C52:C53)</f>
        <v>0</v>
      </c>
      <c r="D54" s="22" t="s">
        <v>13</v>
      </c>
      <c r="E54" s="8" t="e">
        <f>C54/D36/12</f>
        <v>#DIV/0!</v>
      </c>
    </row>
    <row r="55" spans="1:7" x14ac:dyDescent="0.25">
      <c r="A55" s="143"/>
      <c r="B55" s="148"/>
      <c r="C55" s="44"/>
      <c r="D55" s="20"/>
      <c r="E55" s="21"/>
    </row>
    <row r="56" spans="1:7" x14ac:dyDescent="0.25">
      <c r="A56" s="149" t="s">
        <v>237</v>
      </c>
      <c r="B56" s="144"/>
      <c r="C56" s="46" t="s">
        <v>13</v>
      </c>
      <c r="D56" s="23" t="s">
        <v>27</v>
      </c>
      <c r="E56" s="24" t="s">
        <v>28</v>
      </c>
    </row>
    <row r="57" spans="1:7" x14ac:dyDescent="0.25">
      <c r="A57" s="145" t="s">
        <v>29</v>
      </c>
      <c r="B57" s="146"/>
      <c r="C57" s="43">
        <v>0</v>
      </c>
      <c r="D57" s="74" t="e">
        <f>C57/C$54</f>
        <v>#DIV/0!</v>
      </c>
      <c r="E57" s="14" t="e">
        <f t="shared" ref="E57:E64" si="1">C57/D$36</f>
        <v>#DIV/0!</v>
      </c>
    </row>
    <row r="58" spans="1:7" x14ac:dyDescent="0.25">
      <c r="A58" s="145" t="s">
        <v>30</v>
      </c>
      <c r="B58" s="146"/>
      <c r="C58" s="43">
        <v>0</v>
      </c>
      <c r="D58" s="74" t="e">
        <f t="shared" ref="D58:D64" si="2">C58/C$54</f>
        <v>#DIV/0!</v>
      </c>
      <c r="E58" s="14" t="e">
        <f t="shared" si="1"/>
        <v>#DIV/0!</v>
      </c>
    </row>
    <row r="59" spans="1:7" x14ac:dyDescent="0.25">
      <c r="A59" s="145" t="s">
        <v>31</v>
      </c>
      <c r="B59" s="146"/>
      <c r="C59" s="43">
        <v>0</v>
      </c>
      <c r="D59" s="74" t="e">
        <f t="shared" si="2"/>
        <v>#DIV/0!</v>
      </c>
      <c r="E59" s="14" t="e">
        <f t="shared" si="1"/>
        <v>#DIV/0!</v>
      </c>
      <c r="G59" s="1" t="s">
        <v>66</v>
      </c>
    </row>
    <row r="60" spans="1:7" x14ac:dyDescent="0.25">
      <c r="A60" s="145" t="s">
        <v>32</v>
      </c>
      <c r="B60" s="146"/>
      <c r="C60" s="43">
        <v>0</v>
      </c>
      <c r="D60" s="74" t="e">
        <f t="shared" si="2"/>
        <v>#DIV/0!</v>
      </c>
      <c r="E60" s="14" t="e">
        <f t="shared" si="1"/>
        <v>#DIV/0!</v>
      </c>
      <c r="G60" s="1" t="s">
        <v>67</v>
      </c>
    </row>
    <row r="61" spans="1:7" x14ac:dyDescent="0.25">
      <c r="A61" s="145" t="s">
        <v>33</v>
      </c>
      <c r="B61" s="146"/>
      <c r="C61" s="43">
        <v>0</v>
      </c>
      <c r="D61" s="74" t="e">
        <f t="shared" si="2"/>
        <v>#DIV/0!</v>
      </c>
      <c r="E61" s="14" t="e">
        <f t="shared" si="1"/>
        <v>#DIV/0!</v>
      </c>
      <c r="G61" s="1" t="s">
        <v>68</v>
      </c>
    </row>
    <row r="62" spans="1:7" x14ac:dyDescent="0.25">
      <c r="A62" s="145" t="s">
        <v>34</v>
      </c>
      <c r="B62" s="146"/>
      <c r="C62" s="43">
        <v>0</v>
      </c>
      <c r="D62" s="74" t="e">
        <f t="shared" si="2"/>
        <v>#DIV/0!</v>
      </c>
      <c r="E62" s="14" t="e">
        <f t="shared" si="1"/>
        <v>#DIV/0!</v>
      </c>
      <c r="G62" s="1" t="s">
        <v>65</v>
      </c>
    </row>
    <row r="63" spans="1:7" x14ac:dyDescent="0.25">
      <c r="A63" s="145" t="s">
        <v>69</v>
      </c>
      <c r="B63" s="146"/>
      <c r="C63" s="43">
        <v>0</v>
      </c>
      <c r="D63" s="74" t="e">
        <f t="shared" si="2"/>
        <v>#DIV/0!</v>
      </c>
      <c r="E63" s="14" t="e">
        <f t="shared" si="1"/>
        <v>#DIV/0!</v>
      </c>
      <c r="G63" s="1" t="s">
        <v>70</v>
      </c>
    </row>
    <row r="64" spans="1:7" x14ac:dyDescent="0.25">
      <c r="A64" s="145" t="s">
        <v>35</v>
      </c>
      <c r="B64" s="146"/>
      <c r="C64" s="43">
        <v>0</v>
      </c>
      <c r="D64" s="74" t="e">
        <f t="shared" si="2"/>
        <v>#DIV/0!</v>
      </c>
      <c r="E64" s="14" t="e">
        <f t="shared" si="1"/>
        <v>#DIV/0!</v>
      </c>
      <c r="G64" s="1" t="s">
        <v>248</v>
      </c>
    </row>
    <row r="65" spans="1:7" x14ac:dyDescent="0.25">
      <c r="A65" s="145" t="s">
        <v>72</v>
      </c>
      <c r="B65" s="146"/>
      <c r="C65" s="43">
        <v>0</v>
      </c>
      <c r="D65" s="74" t="e">
        <f>C65/C$54</f>
        <v>#DIV/0!</v>
      </c>
      <c r="E65" s="14" t="e">
        <f>C65/D$36</f>
        <v>#DIV/0!</v>
      </c>
    </row>
    <row r="66" spans="1:7" x14ac:dyDescent="0.25">
      <c r="A66" s="145" t="s">
        <v>71</v>
      </c>
      <c r="B66" s="146"/>
      <c r="C66" s="43">
        <v>0</v>
      </c>
      <c r="D66" s="74" t="e">
        <f>C66/C$54</f>
        <v>#DIV/0!</v>
      </c>
      <c r="E66" s="14" t="e">
        <f>C66/D$36</f>
        <v>#DIV/0!</v>
      </c>
      <c r="G66" s="1" t="s">
        <v>247</v>
      </c>
    </row>
    <row r="67" spans="1:7" ht="16.5" thickBot="1" x14ac:dyDescent="0.3">
      <c r="A67" s="197" t="s">
        <v>36</v>
      </c>
      <c r="B67" s="189"/>
      <c r="C67" s="198">
        <v>0</v>
      </c>
      <c r="D67" s="199" t="e">
        <f>C67/C$54</f>
        <v>#DIV/0!</v>
      </c>
      <c r="E67" s="200" t="e">
        <f>C67/D$36</f>
        <v>#DIV/0!</v>
      </c>
    </row>
    <row r="68" spans="1:7" ht="16.5" thickBot="1" x14ac:dyDescent="0.3">
      <c r="A68" s="141" t="s">
        <v>238</v>
      </c>
      <c r="B68" s="142"/>
      <c r="C68" s="45">
        <f>SUM(C57:C67)</f>
        <v>0</v>
      </c>
      <c r="D68" s="201" t="e">
        <f>C68/C54</f>
        <v>#DIV/0!</v>
      </c>
      <c r="E68" s="8" t="e">
        <f>C68/D$36</f>
        <v>#DIV/0!</v>
      </c>
    </row>
    <row r="69" spans="1:7" x14ac:dyDescent="0.25">
      <c r="A69" s="207"/>
      <c r="B69" s="212"/>
      <c r="C69" s="209"/>
      <c r="D69" s="210"/>
      <c r="E69" s="211"/>
    </row>
    <row r="70" spans="1:7" x14ac:dyDescent="0.25">
      <c r="A70" s="149" t="s">
        <v>239</v>
      </c>
      <c r="B70" s="164"/>
      <c r="C70" s="214" t="s">
        <v>13</v>
      </c>
      <c r="D70" s="202"/>
      <c r="E70" s="215" t="s">
        <v>241</v>
      </c>
    </row>
    <row r="71" spans="1:7" x14ac:dyDescent="0.25">
      <c r="A71" s="145" t="s">
        <v>250</v>
      </c>
      <c r="B71" s="206"/>
      <c r="C71" s="43">
        <v>0</v>
      </c>
      <c r="D71" s="74"/>
      <c r="E71" s="14" t="e">
        <f>C71/D$49</f>
        <v>#DIV/0!</v>
      </c>
    </row>
    <row r="72" spans="1:7" x14ac:dyDescent="0.25">
      <c r="A72" s="145" t="s">
        <v>249</v>
      </c>
      <c r="B72" s="206"/>
      <c r="C72" s="43">
        <v>0</v>
      </c>
      <c r="D72" s="74"/>
      <c r="E72" s="14" t="e">
        <f>C72/D$49</f>
        <v>#DIV/0!</v>
      </c>
    </row>
    <row r="73" spans="1:7" ht="16.5" thickBot="1" x14ac:dyDescent="0.3">
      <c r="A73" s="145" t="s">
        <v>251</v>
      </c>
      <c r="B73" s="206"/>
      <c r="C73" s="43">
        <v>0</v>
      </c>
      <c r="D73" s="74"/>
      <c r="E73" s="14" t="e">
        <f>C73/D$49</f>
        <v>#DIV/0!</v>
      </c>
    </row>
    <row r="74" spans="1:7" ht="16.5" thickBot="1" x14ac:dyDescent="0.3">
      <c r="A74" s="141" t="s">
        <v>252</v>
      </c>
      <c r="B74" s="142"/>
      <c r="C74" s="45">
        <f>SUM(C71:C73)</f>
        <v>0</v>
      </c>
      <c r="D74" s="45">
        <f>D49</f>
        <v>0</v>
      </c>
      <c r="E74" s="8" t="e">
        <f>C74/D$49</f>
        <v>#DIV/0!</v>
      </c>
    </row>
    <row r="75" spans="1:7" ht="16.5" thickBot="1" x14ac:dyDescent="0.3">
      <c r="A75" s="141"/>
      <c r="B75" s="142"/>
      <c r="C75" s="45"/>
      <c r="D75" s="45"/>
      <c r="E75" s="8"/>
    </row>
    <row r="76" spans="1:7" ht="16.5" thickBot="1" x14ac:dyDescent="0.3">
      <c r="A76" s="141" t="s">
        <v>253</v>
      </c>
      <c r="B76" s="142"/>
      <c r="C76" s="45">
        <f>SUM(C68,C74)</f>
        <v>0</v>
      </c>
      <c r="D76" s="45" t="str">
        <f>D50</f>
        <v xml:space="preserve"> </v>
      </c>
      <c r="E76" s="8"/>
    </row>
    <row r="77" spans="1:7" ht="16.5" thickBot="1" x14ac:dyDescent="0.3">
      <c r="A77" s="152"/>
      <c r="B77" s="213"/>
      <c r="C77" s="47"/>
      <c r="D77" s="25"/>
      <c r="E77" s="26"/>
    </row>
    <row r="78" spans="1:7" x14ac:dyDescent="0.25">
      <c r="A78" s="149" t="s">
        <v>37</v>
      </c>
      <c r="B78" s="153"/>
      <c r="C78" s="44">
        <f>C54-C76</f>
        <v>0</v>
      </c>
      <c r="D78" s="20"/>
      <c r="E78" s="208" t="e">
        <f>C78/$D$36</f>
        <v>#DIV/0!</v>
      </c>
    </row>
    <row r="79" spans="1:7" x14ac:dyDescent="0.25">
      <c r="A79" s="147" t="s">
        <v>38</v>
      </c>
      <c r="B79" s="153"/>
      <c r="C79" s="48">
        <f>ROUND(C78/E8,0)</f>
        <v>0</v>
      </c>
      <c r="D79" s="27"/>
      <c r="E79" s="49" t="e">
        <f>C79/$D$36</f>
        <v>#DIV/0!</v>
      </c>
    </row>
    <row r="80" spans="1:7" x14ac:dyDescent="0.25">
      <c r="A80" s="147" t="s">
        <v>74</v>
      </c>
      <c r="B80" s="153"/>
      <c r="C80" s="50">
        <v>0</v>
      </c>
      <c r="D80" s="27"/>
      <c r="E80" s="49"/>
    </row>
    <row r="81" spans="1:5" x14ac:dyDescent="0.25">
      <c r="A81" s="145"/>
      <c r="B81" s="153"/>
      <c r="C81" s="51"/>
      <c r="D81" s="28"/>
      <c r="E81" s="52"/>
    </row>
    <row r="82" spans="1:5" x14ac:dyDescent="0.25">
      <c r="A82" s="147" t="s">
        <v>75</v>
      </c>
      <c r="B82" s="153"/>
      <c r="C82" s="53">
        <f>C79*0.95</f>
        <v>0</v>
      </c>
      <c r="D82" s="28"/>
      <c r="E82" s="49" t="e">
        <f>C82/$D$36</f>
        <v>#DIV/0!</v>
      </c>
    </row>
    <row r="83" spans="1:5" x14ac:dyDescent="0.25">
      <c r="A83" s="145" t="s">
        <v>13</v>
      </c>
      <c r="B83" s="153"/>
      <c r="C83" s="54">
        <f>((((($B$12/2)+1)^(1/6))-1)*12)*100</f>
        <v>2.9814200695785331</v>
      </c>
      <c r="D83" s="29" t="s">
        <v>39</v>
      </c>
      <c r="E83" s="52"/>
    </row>
    <row r="84" spans="1:5" x14ac:dyDescent="0.25">
      <c r="A84" s="147" t="s">
        <v>40</v>
      </c>
      <c r="B84" s="153"/>
      <c r="C84" s="55">
        <f>ROUND(PV((C83/100)/12,B$14*12,-((C78/D84)/12)),0)</f>
        <v>0</v>
      </c>
      <c r="D84" s="29">
        <f>B8</f>
        <v>1.1000000000000001</v>
      </c>
      <c r="E84" s="49" t="e">
        <f>C84/$D$36</f>
        <v>#DIV/0!</v>
      </c>
    </row>
    <row r="85" spans="1:5" x14ac:dyDescent="0.25">
      <c r="A85" s="145"/>
      <c r="B85" s="153"/>
      <c r="C85" s="50"/>
      <c r="D85" s="28" t="s">
        <v>41</v>
      </c>
      <c r="E85" s="56" t="s">
        <v>13</v>
      </c>
    </row>
    <row r="86" spans="1:5" x14ac:dyDescent="0.25">
      <c r="A86" s="147" t="s">
        <v>42</v>
      </c>
      <c r="B86" s="153"/>
      <c r="C86" s="53">
        <f>+B11</f>
        <v>0</v>
      </c>
      <c r="D86" s="28"/>
      <c r="E86" s="49"/>
    </row>
    <row r="87" spans="1:5" x14ac:dyDescent="0.25">
      <c r="A87" s="145"/>
      <c r="B87" s="153"/>
      <c r="C87" s="51"/>
      <c r="D87" s="28"/>
      <c r="E87" s="56" t="s">
        <v>13</v>
      </c>
    </row>
    <row r="88" spans="1:5" ht="20.25" x14ac:dyDescent="0.3">
      <c r="A88" s="154" t="s">
        <v>43</v>
      </c>
      <c r="B88" s="153"/>
      <c r="C88" s="57">
        <f>IF(AND(C86&lt;=C84,C86&lt;=C82),C86,IF(C82&lt;=C84,C82,C84))</f>
        <v>0</v>
      </c>
      <c r="D88" s="30" t="s">
        <v>13</v>
      </c>
      <c r="E88" s="58"/>
    </row>
    <row r="89" spans="1:5" x14ac:dyDescent="0.25">
      <c r="A89" s="155" t="s">
        <v>44</v>
      </c>
      <c r="B89" s="153"/>
      <c r="C89" s="59">
        <f>PMT($C$12,$B$14*12,C88)*(-12)</f>
        <v>0</v>
      </c>
      <c r="D89" s="31"/>
      <c r="E89" s="60"/>
    </row>
    <row r="90" spans="1:5" x14ac:dyDescent="0.25">
      <c r="A90" s="155" t="s">
        <v>45</v>
      </c>
      <c r="B90" s="153"/>
      <c r="C90" s="78" t="e">
        <f>C78/C89</f>
        <v>#DIV/0!</v>
      </c>
      <c r="D90" s="28"/>
      <c r="E90" s="52"/>
    </row>
    <row r="91" spans="1:5" x14ac:dyDescent="0.25">
      <c r="A91" s="155" t="s">
        <v>46</v>
      </c>
      <c r="B91" s="153"/>
      <c r="C91" s="79" t="e">
        <f>C88/C79</f>
        <v>#DIV/0!</v>
      </c>
      <c r="D91" s="28" t="s">
        <v>13</v>
      </c>
      <c r="E91" s="56" t="s">
        <v>13</v>
      </c>
    </row>
    <row r="92" spans="1:5" x14ac:dyDescent="0.25">
      <c r="A92" s="155" t="s">
        <v>76</v>
      </c>
      <c r="B92" s="153"/>
      <c r="C92" s="79" t="e">
        <f>C88/C80</f>
        <v>#DIV/0!</v>
      </c>
      <c r="D92" s="28"/>
      <c r="E92" s="56"/>
    </row>
    <row r="93" spans="1:5" x14ac:dyDescent="0.25">
      <c r="A93" s="156" t="s">
        <v>47</v>
      </c>
      <c r="B93" s="153"/>
      <c r="C93" s="80">
        <f>C78-C89</f>
        <v>0</v>
      </c>
      <c r="D93" s="28" t="s">
        <v>13</v>
      </c>
      <c r="E93" s="49" t="s">
        <v>13</v>
      </c>
    </row>
    <row r="94" spans="1:5" x14ac:dyDescent="0.25">
      <c r="A94" s="155" t="s">
        <v>48</v>
      </c>
      <c r="B94" s="153"/>
      <c r="C94" s="79" t="e">
        <f>D96</f>
        <v>#NUM!</v>
      </c>
      <c r="D94" s="32" t="e">
        <f>RATE(B$14*12,-(C78/12),C88,0,0)*12</f>
        <v>#NUM!</v>
      </c>
      <c r="E94" s="49"/>
    </row>
    <row r="95" spans="1:5" ht="16.5" thickBot="1" x14ac:dyDescent="0.3">
      <c r="A95" s="157" t="s">
        <v>13</v>
      </c>
      <c r="B95" s="158"/>
      <c r="C95" s="62"/>
      <c r="D95" s="33" t="e">
        <f>FV(D94/12,12,0,-100,0)</f>
        <v>#NUM!</v>
      </c>
      <c r="E95" s="56" t="s">
        <v>13</v>
      </c>
    </row>
    <row r="96" spans="1:5" x14ac:dyDescent="0.25">
      <c r="A96" s="159" t="s">
        <v>49</v>
      </c>
      <c r="B96" s="160"/>
      <c r="C96" s="63"/>
      <c r="D96" s="34" t="e">
        <f>RATE(2,,-100,D95)*2</f>
        <v>#NUM!</v>
      </c>
      <c r="E96" s="64"/>
    </row>
    <row r="97" spans="1:5" x14ac:dyDescent="0.25">
      <c r="A97" s="155" t="s">
        <v>50</v>
      </c>
      <c r="B97" s="153"/>
      <c r="C97" s="81">
        <f>$E$12</f>
        <v>0</v>
      </c>
      <c r="D97" s="35"/>
      <c r="E97" s="65"/>
    </row>
    <row r="98" spans="1:5" ht="20.25" x14ac:dyDescent="0.3">
      <c r="A98" s="161" t="s">
        <v>51</v>
      </c>
      <c r="B98" s="162"/>
      <c r="C98" s="66">
        <f>$E15</f>
        <v>0</v>
      </c>
      <c r="D98" s="28"/>
      <c r="E98" s="65"/>
    </row>
    <row r="99" spans="1:5" x14ac:dyDescent="0.25">
      <c r="A99" s="145" t="s">
        <v>13</v>
      </c>
      <c r="B99" s="153"/>
      <c r="C99" s="67"/>
      <c r="D99" s="28"/>
      <c r="E99" s="65"/>
    </row>
    <row r="100" spans="1:5" x14ac:dyDescent="0.25">
      <c r="A100" s="147" t="s">
        <v>52</v>
      </c>
      <c r="B100" s="153"/>
      <c r="C100" s="67"/>
      <c r="D100" s="28"/>
      <c r="E100" s="65"/>
    </row>
    <row r="101" spans="1:5" x14ac:dyDescent="0.25">
      <c r="A101" s="155" t="s">
        <v>53</v>
      </c>
      <c r="B101" s="153"/>
      <c r="C101" s="53">
        <f>C88+C97</f>
        <v>0</v>
      </c>
      <c r="D101" s="28"/>
      <c r="E101" s="65"/>
    </row>
    <row r="102" spans="1:5" x14ac:dyDescent="0.25">
      <c r="A102" s="155" t="s">
        <v>54</v>
      </c>
      <c r="B102" s="153"/>
      <c r="C102" s="68" t="e">
        <f>C78/(C89+C98)</f>
        <v>#DIV/0!</v>
      </c>
      <c r="D102" s="28"/>
      <c r="E102" s="65"/>
    </row>
    <row r="103" spans="1:5" x14ac:dyDescent="0.25">
      <c r="A103" s="155" t="s">
        <v>55</v>
      </c>
      <c r="B103" s="153"/>
      <c r="C103" s="61" t="e">
        <f>(C88+C97)/C79</f>
        <v>#DIV/0!</v>
      </c>
      <c r="D103" s="28"/>
      <c r="E103" s="65"/>
    </row>
    <row r="104" spans="1:5" x14ac:dyDescent="0.25">
      <c r="A104" s="155" t="s">
        <v>56</v>
      </c>
      <c r="B104" s="153"/>
      <c r="C104" s="61" t="e">
        <f>(C88+C98)/C80</f>
        <v>#DIV/0!</v>
      </c>
      <c r="D104" s="28"/>
      <c r="E104" s="65"/>
    </row>
    <row r="105" spans="1:5" ht="16.5" thickBot="1" x14ac:dyDescent="0.3">
      <c r="A105" s="155" t="s">
        <v>57</v>
      </c>
      <c r="B105" s="153"/>
      <c r="C105" s="69">
        <f>C78-(C89+C98)</f>
        <v>0</v>
      </c>
      <c r="D105" s="70"/>
      <c r="E105" s="71"/>
    </row>
    <row r="106" spans="1:5" ht="16.5" thickBot="1" x14ac:dyDescent="0.3">
      <c r="A106" s="163" t="s">
        <v>13</v>
      </c>
      <c r="B106" s="150"/>
      <c r="C106" s="36"/>
      <c r="D106" s="37"/>
      <c r="E106" s="38"/>
    </row>
  </sheetData>
  <mergeCells count="4">
    <mergeCell ref="A1:E1"/>
    <mergeCell ref="B4:E4"/>
    <mergeCell ref="B5:E5"/>
    <mergeCell ref="B3:E3"/>
  </mergeCells>
  <phoneticPr fontId="21" type="noConversion"/>
  <conditionalFormatting sqref="C97">
    <cfRule type="cellIs" dxfId="2" priority="3" operator="lessThan">
      <formula>0</formula>
    </cfRule>
  </conditionalFormatting>
  <conditionalFormatting sqref="E12">
    <cfRule type="cellIs" dxfId="1" priority="2" operator="greaterThan">
      <formula>0</formula>
    </cfRule>
  </conditionalFormatting>
  <conditionalFormatting sqref="E1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Budget</vt:lpstr>
      <vt:lpstr>proforma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Broadhead</dc:creator>
  <cp:lastModifiedBy>Joshua Broadhead</cp:lastModifiedBy>
  <dcterms:created xsi:type="dcterms:W3CDTF">2020-07-30T18:35:14Z</dcterms:created>
  <dcterms:modified xsi:type="dcterms:W3CDTF">2020-07-31T20:21:57Z</dcterms:modified>
</cp:coreProperties>
</file>